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subtrop759-my.sharepoint.com/personal/johan_subtrop_co_za/Documents/Data/INDUSTRY INFO &amp; STATS/SAMGA/SAMGA FINAL STATS 1986 - 2026/"/>
    </mc:Choice>
  </mc:AlternateContent>
  <xr:revisionPtr revIDLastSave="414" documentId="8_{D88F4572-4A9C-4519-A806-6375A0490190}" xr6:coauthVersionLast="47" xr6:coauthVersionMax="47" xr10:uidLastSave="{A9E5A807-B430-465D-85DC-1A938C59DB00}"/>
  <bookViews>
    <workbookView xWindow="-120" yWindow="-120" windowWidth="29040" windowHeight="15840" activeTab="7" xr2:uid="{00000000-000D-0000-FFFF-FFFF00000000}"/>
  </bookViews>
  <sheets>
    <sheet name="TOTAL MANGO PRODUCTION" sheetId="1" r:id="rId1"/>
    <sheet name="ACHAR" sheetId="10" r:id="rId2"/>
    <sheet name="DRIED" sheetId="9" r:id="rId3"/>
    <sheet name="JUICE " sheetId="8" r:id="rId4"/>
    <sheet name="NFPM" sheetId="7" r:id="rId5"/>
    <sheet name="EXPORT" sheetId="6" r:id="rId6"/>
    <sheet name="DIRECT" sheetId="5" r:id="rId7"/>
    <sheet name="DATA BEFORE 2000" sheetId="1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jpAtKzwa+ijIGu7Z5oI7N368oTaw=="/>
    </ext>
  </extLst>
</workbook>
</file>

<file path=xl/calcChain.xml><?xml version="1.0" encoding="utf-8"?>
<calcChain xmlns="http://schemas.openxmlformats.org/spreadsheetml/2006/main">
  <c r="L43" i="1" l="1"/>
  <c r="L47" i="1" s="1"/>
  <c r="J43" i="1"/>
  <c r="J47" i="1" s="1"/>
  <c r="H47" i="1"/>
  <c r="B47" i="1"/>
  <c r="F42" i="1"/>
  <c r="D42" i="1"/>
  <c r="L42" i="1"/>
  <c r="C32" i="6"/>
  <c r="H43" i="1"/>
  <c r="F43" i="1"/>
  <c r="F47" i="1" s="1"/>
  <c r="D43" i="1"/>
  <c r="D47" i="1" s="1"/>
  <c r="B42" i="1"/>
  <c r="H42" i="1"/>
  <c r="J42" i="1"/>
  <c r="G42" i="1" l="1"/>
  <c r="N42" i="1"/>
  <c r="C42" i="1" s="1"/>
  <c r="N43" i="1"/>
  <c r="P24" i="17"/>
  <c r="J17" i="1" s="1"/>
  <c r="P23" i="17"/>
  <c r="J16" i="1" s="1"/>
  <c r="P22" i="17"/>
  <c r="J15" i="1" s="1"/>
  <c r="P21" i="17"/>
  <c r="J14" i="1" s="1"/>
  <c r="P20" i="17"/>
  <c r="J13" i="1" s="1"/>
  <c r="P19" i="17"/>
  <c r="J12" i="1" s="1"/>
  <c r="P18" i="17"/>
  <c r="J11" i="1" s="1"/>
  <c r="P17" i="17"/>
  <c r="J10" i="1" s="1"/>
  <c r="P16" i="17"/>
  <c r="J9" i="1" s="1"/>
  <c r="P15" i="17"/>
  <c r="J8" i="1" s="1"/>
  <c r="P14" i="17"/>
  <c r="J7" i="1" s="1"/>
  <c r="P13" i="17"/>
  <c r="J6" i="1" s="1"/>
  <c r="P12" i="17"/>
  <c r="J5" i="1" s="1"/>
  <c r="P11" i="17"/>
  <c r="J4" i="1" s="1"/>
  <c r="P10" i="17"/>
  <c r="P9" i="17"/>
  <c r="P8" i="17"/>
  <c r="P7" i="17"/>
  <c r="L33" i="17"/>
  <c r="H17" i="1" s="1"/>
  <c r="L32" i="17"/>
  <c r="H16" i="1" s="1"/>
  <c r="L31" i="17"/>
  <c r="H15" i="1" s="1"/>
  <c r="L30" i="17"/>
  <c r="H14" i="1" s="1"/>
  <c r="L29" i="17"/>
  <c r="H13" i="1" s="1"/>
  <c r="L28" i="17"/>
  <c r="H12" i="1" s="1"/>
  <c r="L27" i="17"/>
  <c r="H11" i="1" s="1"/>
  <c r="L26" i="17"/>
  <c r="H10" i="1" s="1"/>
  <c r="L25" i="17"/>
  <c r="H9" i="1" s="1"/>
  <c r="L24" i="17"/>
  <c r="H8" i="1" s="1"/>
  <c r="L23" i="17"/>
  <c r="H7" i="1" s="1"/>
  <c r="L22" i="17"/>
  <c r="H6" i="1" s="1"/>
  <c r="L21" i="17"/>
  <c r="H5" i="1" s="1"/>
  <c r="L20" i="17"/>
  <c r="H4" i="1" s="1"/>
  <c r="L19" i="17"/>
  <c r="L18" i="17"/>
  <c r="L17" i="17"/>
  <c r="L16" i="17"/>
  <c r="L15" i="17"/>
  <c r="L14" i="17"/>
  <c r="L13" i="17"/>
  <c r="L12" i="17"/>
  <c r="L11" i="17"/>
  <c r="L10" i="17"/>
  <c r="L9" i="17"/>
  <c r="L8" i="17"/>
  <c r="L7" i="17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4" i="1"/>
  <c r="L35" i="1"/>
  <c r="L36" i="1"/>
  <c r="L37" i="1"/>
  <c r="L38" i="1"/>
  <c r="L39" i="1"/>
  <c r="L40" i="1"/>
  <c r="L41" i="1"/>
  <c r="L34" i="1"/>
  <c r="J20" i="1"/>
  <c r="J25" i="1"/>
  <c r="J32" i="1"/>
  <c r="J33" i="1"/>
  <c r="J34" i="1"/>
  <c r="J36" i="1"/>
  <c r="J39" i="1"/>
  <c r="C7" i="6"/>
  <c r="J18" i="1" s="1"/>
  <c r="C8" i="6"/>
  <c r="J19" i="1" s="1"/>
  <c r="C9" i="6"/>
  <c r="C10" i="6"/>
  <c r="J21" i="1" s="1"/>
  <c r="C11" i="6"/>
  <c r="J22" i="1" s="1"/>
  <c r="C12" i="6"/>
  <c r="J23" i="1" s="1"/>
  <c r="C13" i="6"/>
  <c r="J24" i="1" s="1"/>
  <c r="C14" i="6"/>
  <c r="C15" i="6"/>
  <c r="J26" i="1" s="1"/>
  <c r="C16" i="6"/>
  <c r="J27" i="1" s="1"/>
  <c r="C17" i="6"/>
  <c r="J28" i="1" s="1"/>
  <c r="C18" i="6"/>
  <c r="J29" i="1" s="1"/>
  <c r="C19" i="6"/>
  <c r="J30" i="1" s="1"/>
  <c r="C20" i="6"/>
  <c r="J31" i="1" s="1"/>
  <c r="C21" i="6"/>
  <c r="C22" i="6"/>
  <c r="C23" i="6"/>
  <c r="C24" i="6"/>
  <c r="J35" i="1" s="1"/>
  <c r="C25" i="6"/>
  <c r="C26" i="6"/>
  <c r="J37" i="1" s="1"/>
  <c r="C27" i="6"/>
  <c r="J38" i="1" s="1"/>
  <c r="C28" i="6"/>
  <c r="C29" i="6"/>
  <c r="J40" i="1" s="1"/>
  <c r="C30" i="6"/>
  <c r="J41" i="1" s="1"/>
  <c r="C31" i="6"/>
  <c r="H30" i="1"/>
  <c r="E7" i="7"/>
  <c r="H18" i="1" s="1"/>
  <c r="E8" i="7"/>
  <c r="H19" i="1" s="1"/>
  <c r="E9" i="7"/>
  <c r="H20" i="1" s="1"/>
  <c r="E10" i="7"/>
  <c r="H21" i="1" s="1"/>
  <c r="E11" i="7"/>
  <c r="H22" i="1" s="1"/>
  <c r="I22" i="1" s="1"/>
  <c r="E12" i="7"/>
  <c r="H23" i="1" s="1"/>
  <c r="E13" i="7"/>
  <c r="H24" i="1" s="1"/>
  <c r="E14" i="7"/>
  <c r="H25" i="1" s="1"/>
  <c r="E15" i="7"/>
  <c r="H26" i="1" s="1"/>
  <c r="E16" i="7"/>
  <c r="H27" i="1" s="1"/>
  <c r="E17" i="7"/>
  <c r="H28" i="1" s="1"/>
  <c r="E18" i="7"/>
  <c r="H29" i="1" s="1"/>
  <c r="E19" i="7"/>
  <c r="E20" i="7"/>
  <c r="H31" i="1" s="1"/>
  <c r="E22" i="7"/>
  <c r="H33" i="1" s="1"/>
  <c r="E23" i="7"/>
  <c r="H34" i="1" s="1"/>
  <c r="E26" i="7"/>
  <c r="H37" i="1" s="1"/>
  <c r="E27" i="7"/>
  <c r="H38" i="1" s="1"/>
  <c r="E28" i="7"/>
  <c r="H39" i="1" s="1"/>
  <c r="E29" i="7"/>
  <c r="H40" i="1" s="1"/>
  <c r="E30" i="7"/>
  <c r="H41" i="1" s="1"/>
  <c r="F25" i="7"/>
  <c r="E25" i="7" s="1"/>
  <c r="H36" i="1" s="1"/>
  <c r="F24" i="7"/>
  <c r="E24" i="7" s="1"/>
  <c r="H35" i="1" s="1"/>
  <c r="F23" i="7"/>
  <c r="F21" i="7"/>
  <c r="E21" i="7" s="1"/>
  <c r="H32" i="1" s="1"/>
  <c r="F20" i="7"/>
  <c r="F19" i="1"/>
  <c r="F20" i="1"/>
  <c r="F21" i="1"/>
  <c r="F22" i="1"/>
  <c r="F23" i="1"/>
  <c r="F24" i="1"/>
  <c r="F25" i="1"/>
  <c r="F26" i="1"/>
  <c r="F27" i="1"/>
  <c r="F28" i="1"/>
  <c r="F31" i="1"/>
  <c r="F32" i="1"/>
  <c r="F33" i="1"/>
  <c r="F34" i="1"/>
  <c r="F37" i="1"/>
  <c r="F38" i="1"/>
  <c r="F39" i="1"/>
  <c r="F40" i="1"/>
  <c r="F41" i="1"/>
  <c r="D18" i="1"/>
  <c r="D19" i="1"/>
  <c r="D20" i="1"/>
  <c r="D21" i="1"/>
  <c r="D22" i="1"/>
  <c r="D23" i="1"/>
  <c r="D24" i="1"/>
  <c r="D25" i="1"/>
  <c r="D26" i="1"/>
  <c r="D27" i="1"/>
  <c r="D28" i="1"/>
  <c r="D37" i="1"/>
  <c r="D38" i="1"/>
  <c r="D39" i="1"/>
  <c r="D40" i="1"/>
  <c r="D41" i="1"/>
  <c r="B18" i="1"/>
  <c r="B19" i="1"/>
  <c r="B20" i="1"/>
  <c r="B21" i="1"/>
  <c r="B22" i="1"/>
  <c r="N22" i="1" s="1"/>
  <c r="K22" i="1" s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M43" i="1" l="1"/>
  <c r="N47" i="1"/>
  <c r="N40" i="1"/>
  <c r="E40" i="1" s="1"/>
  <c r="N28" i="1"/>
  <c r="M28" i="1" s="1"/>
  <c r="K40" i="1"/>
  <c r="K28" i="1"/>
  <c r="M22" i="1"/>
  <c r="N24" i="1"/>
  <c r="M24" i="1" s="1"/>
  <c r="E28" i="1"/>
  <c r="N25" i="1"/>
  <c r="M25" i="1" s="1"/>
  <c r="N23" i="1"/>
  <c r="G22" i="1"/>
  <c r="N20" i="1"/>
  <c r="M20" i="1" s="1"/>
  <c r="C20" i="1"/>
  <c r="G20" i="1"/>
  <c r="I21" i="1"/>
  <c r="N19" i="1"/>
  <c r="M19" i="1" s="1"/>
  <c r="C19" i="1"/>
  <c r="N37" i="1"/>
  <c r="E37" i="1" s="1"/>
  <c r="N21" i="1"/>
  <c r="M21" i="1" s="1"/>
  <c r="N18" i="1"/>
  <c r="G18" i="1" s="1"/>
  <c r="C18" i="1"/>
  <c r="E22" i="1"/>
  <c r="I37" i="1"/>
  <c r="N41" i="1"/>
  <c r="C41" i="1" s="1"/>
  <c r="E41" i="1"/>
  <c r="M40" i="1"/>
  <c r="C22" i="1"/>
  <c r="M42" i="1"/>
  <c r="I42" i="1"/>
  <c r="K42" i="1"/>
  <c r="N39" i="1"/>
  <c r="K39" i="1" s="1"/>
  <c r="N27" i="1"/>
  <c r="E27" i="1" s="1"/>
  <c r="E39" i="1"/>
  <c r="I28" i="1"/>
  <c r="N38" i="1"/>
  <c r="K38" i="1" s="1"/>
  <c r="N26" i="1"/>
  <c r="M26" i="1" s="1"/>
  <c r="K41" i="1"/>
  <c r="M37" i="1"/>
  <c r="E42" i="1"/>
  <c r="K43" i="1"/>
  <c r="C43" i="1"/>
  <c r="I43" i="1"/>
  <c r="E43" i="1"/>
  <c r="G43" i="1"/>
  <c r="C18" i="9"/>
  <c r="D29" i="1" s="1"/>
  <c r="C19" i="9"/>
  <c r="D30" i="1" s="1"/>
  <c r="N30" i="1" s="1"/>
  <c r="M30" i="1" s="1"/>
  <c r="C20" i="9"/>
  <c r="D31" i="1" s="1"/>
  <c r="C21" i="9"/>
  <c r="D32" i="1" s="1"/>
  <c r="N32" i="1" s="1"/>
  <c r="C22" i="9"/>
  <c r="D33" i="1" s="1"/>
  <c r="N33" i="1" s="1"/>
  <c r="C23" i="9"/>
  <c r="D34" i="1" s="1"/>
  <c r="N34" i="1" s="1"/>
  <c r="C24" i="9"/>
  <c r="D35" i="1" s="1"/>
  <c r="C25" i="9"/>
  <c r="D36" i="1" s="1"/>
  <c r="C20" i="8"/>
  <c r="F29" i="1" s="1"/>
  <c r="C21" i="8"/>
  <c r="F30" i="1" s="1"/>
  <c r="C26" i="8"/>
  <c r="F35" i="1" s="1"/>
  <c r="C27" i="8"/>
  <c r="F36" i="1" s="1"/>
  <c r="J48" i="1" l="1"/>
  <c r="H48" i="1"/>
  <c r="F48" i="1"/>
  <c r="D48" i="1"/>
  <c r="B48" i="1"/>
  <c r="L48" i="1"/>
  <c r="M32" i="1"/>
  <c r="I32" i="1"/>
  <c r="G32" i="1"/>
  <c r="K26" i="1"/>
  <c r="I26" i="1"/>
  <c r="I41" i="1"/>
  <c r="G26" i="1"/>
  <c r="E25" i="1"/>
  <c r="I25" i="1"/>
  <c r="I24" i="1"/>
  <c r="I40" i="1"/>
  <c r="G27" i="1"/>
  <c r="E20" i="1"/>
  <c r="G28" i="1"/>
  <c r="G24" i="1"/>
  <c r="C39" i="1"/>
  <c r="E26" i="1"/>
  <c r="K24" i="1"/>
  <c r="K21" i="1"/>
  <c r="K20" i="1"/>
  <c r="G40" i="1"/>
  <c r="M39" i="1"/>
  <c r="K34" i="1"/>
  <c r="I34" i="1"/>
  <c r="C34" i="1"/>
  <c r="M34" i="1"/>
  <c r="G34" i="1"/>
  <c r="M33" i="1"/>
  <c r="K33" i="1"/>
  <c r="G33" i="1"/>
  <c r="C33" i="1"/>
  <c r="I33" i="1"/>
  <c r="C38" i="1"/>
  <c r="G19" i="1"/>
  <c r="C27" i="1"/>
  <c r="E33" i="1"/>
  <c r="K23" i="1"/>
  <c r="M23" i="1"/>
  <c r="I23" i="1"/>
  <c r="G23" i="1"/>
  <c r="I18" i="1"/>
  <c r="E32" i="1"/>
  <c r="E19" i="1"/>
  <c r="C21" i="1"/>
  <c r="E24" i="1"/>
  <c r="C23" i="1"/>
  <c r="G25" i="1"/>
  <c r="C30" i="1"/>
  <c r="E21" i="1"/>
  <c r="I38" i="1"/>
  <c r="N31" i="1"/>
  <c r="E31" i="1" s="1"/>
  <c r="G41" i="1"/>
  <c r="E23" i="1"/>
  <c r="K30" i="1"/>
  <c r="C25" i="1"/>
  <c r="C24" i="1"/>
  <c r="E34" i="1"/>
  <c r="K18" i="1"/>
  <c r="M18" i="1"/>
  <c r="E30" i="1"/>
  <c r="K27" i="1"/>
  <c r="I27" i="1"/>
  <c r="M27" i="1"/>
  <c r="E18" i="1"/>
  <c r="N29" i="1"/>
  <c r="M41" i="1"/>
  <c r="C37" i="1"/>
  <c r="G37" i="1"/>
  <c r="C32" i="1"/>
  <c r="K32" i="1"/>
  <c r="N36" i="1"/>
  <c r="G36" i="1" s="1"/>
  <c r="C28" i="1"/>
  <c r="M38" i="1"/>
  <c r="E38" i="1"/>
  <c r="I30" i="1"/>
  <c r="G38" i="1"/>
  <c r="K37" i="1"/>
  <c r="I19" i="1"/>
  <c r="K25" i="1"/>
  <c r="C40" i="1"/>
  <c r="I39" i="1"/>
  <c r="G30" i="1"/>
  <c r="C26" i="1"/>
  <c r="I20" i="1"/>
  <c r="N35" i="1"/>
  <c r="G35" i="1" s="1"/>
  <c r="G21" i="1"/>
  <c r="K19" i="1"/>
  <c r="G39" i="1"/>
  <c r="A24" i="7"/>
  <c r="A23" i="7"/>
  <c r="A22" i="7"/>
  <c r="A20" i="7"/>
  <c r="E36" i="1" l="1"/>
  <c r="M29" i="1"/>
  <c r="I29" i="1"/>
  <c r="C29" i="1"/>
  <c r="K29" i="1"/>
  <c r="M36" i="1"/>
  <c r="C36" i="1"/>
  <c r="I36" i="1"/>
  <c r="K36" i="1"/>
  <c r="K35" i="1"/>
  <c r="I35" i="1"/>
  <c r="M35" i="1"/>
  <c r="C35" i="1"/>
  <c r="M31" i="1"/>
  <c r="I31" i="1"/>
  <c r="K31" i="1"/>
  <c r="C31" i="1"/>
  <c r="G31" i="1"/>
  <c r="E29" i="1"/>
  <c r="E35" i="1"/>
  <c r="G29" i="1"/>
  <c r="N4" i="1"/>
  <c r="N6" i="1"/>
  <c r="E6" i="1" s="1"/>
  <c r="N5" i="1"/>
  <c r="N7" i="1"/>
  <c r="E7" i="1" s="1"/>
  <c r="N9" i="1"/>
  <c r="E9" i="1" s="1"/>
  <c r="N11" i="1"/>
  <c r="E11" i="1" s="1"/>
  <c r="N13" i="1"/>
  <c r="E13" i="1" s="1"/>
  <c r="N15" i="1"/>
  <c r="E15" i="1" s="1"/>
  <c r="N17" i="1"/>
  <c r="E17" i="1" s="1"/>
  <c r="N8" i="1"/>
  <c r="E8" i="1" s="1"/>
  <c r="N10" i="1"/>
  <c r="E10" i="1" s="1"/>
  <c r="N12" i="1"/>
  <c r="E12" i="1" s="1"/>
  <c r="N14" i="1"/>
  <c r="E14" i="1" s="1"/>
  <c r="N16" i="1"/>
  <c r="E16" i="1" s="1"/>
  <c r="G4" i="1" l="1"/>
  <c r="E4" i="1"/>
  <c r="E5" i="1"/>
  <c r="G5" i="1"/>
  <c r="C13" i="1"/>
  <c r="G13" i="1"/>
  <c r="K13" i="1"/>
  <c r="I13" i="1"/>
  <c r="M13" i="1"/>
  <c r="K16" i="1"/>
  <c r="I16" i="1"/>
  <c r="G16" i="1"/>
  <c r="C16" i="1"/>
  <c r="M5" i="1"/>
  <c r="K5" i="1"/>
  <c r="I5" i="1"/>
  <c r="C5" i="1"/>
  <c r="K6" i="1"/>
  <c r="M6" i="1"/>
  <c r="I6" i="1"/>
  <c r="G6" i="1"/>
  <c r="C6" i="1"/>
  <c r="G11" i="1"/>
  <c r="I11" i="1"/>
  <c r="C11" i="1"/>
  <c r="M11" i="1"/>
  <c r="K11" i="1"/>
  <c r="I8" i="1"/>
  <c r="G8" i="1"/>
  <c r="M8" i="1"/>
  <c r="C8" i="1"/>
  <c r="K8" i="1"/>
  <c r="K15" i="1"/>
  <c r="I15" i="1"/>
  <c r="G15" i="1"/>
  <c r="C15" i="1"/>
  <c r="I9" i="1"/>
  <c r="G9" i="1"/>
  <c r="C9" i="1"/>
  <c r="K9" i="1"/>
  <c r="M9" i="1"/>
  <c r="M4" i="1"/>
  <c r="K4" i="1"/>
  <c r="I4" i="1"/>
  <c r="C4" i="1"/>
  <c r="C14" i="1"/>
  <c r="K14" i="1"/>
  <c r="I14" i="1"/>
  <c r="M14" i="1"/>
  <c r="G14" i="1"/>
  <c r="K7" i="1"/>
  <c r="I7" i="1"/>
  <c r="M7" i="1"/>
  <c r="G7" i="1"/>
  <c r="C7" i="1"/>
  <c r="C12" i="1"/>
  <c r="G12" i="1"/>
  <c r="K12" i="1"/>
  <c r="M12" i="1"/>
  <c r="I12" i="1"/>
  <c r="G10" i="1"/>
  <c r="C10" i="1"/>
  <c r="M10" i="1"/>
  <c r="I10" i="1"/>
  <c r="K10" i="1"/>
  <c r="K17" i="1"/>
  <c r="I17" i="1"/>
  <c r="G17" i="1"/>
  <c r="C17" i="1"/>
</calcChain>
</file>

<file path=xl/sharedStrings.xml><?xml version="1.0" encoding="utf-8"?>
<sst xmlns="http://schemas.openxmlformats.org/spreadsheetml/2006/main" count="360" uniqueCount="79">
  <si>
    <t>DRIED</t>
  </si>
  <si>
    <t>ACHAR</t>
  </si>
  <si>
    <t>JUICE</t>
  </si>
  <si>
    <t>NATIONAL FRESH PRODUCE MARKETS</t>
  </si>
  <si>
    <t>EXPORT</t>
  </si>
  <si>
    <t>TOTAL</t>
  </si>
  <si>
    <t>86/87</t>
  </si>
  <si>
    <t>87/88</t>
  </si>
  <si>
    <t>88/89</t>
  </si>
  <si>
    <t>89/90</t>
  </si>
  <si>
    <t>90/91</t>
  </si>
  <si>
    <t>91/92</t>
  </si>
  <si>
    <t>92/93</t>
  </si>
  <si>
    <t>93/94</t>
  </si>
  <si>
    <t>94/95</t>
  </si>
  <si>
    <t>95/96</t>
  </si>
  <si>
    <t>96/97</t>
  </si>
  <si>
    <t>97/98</t>
  </si>
  <si>
    <t>98/99</t>
  </si>
  <si>
    <t>99/00</t>
  </si>
  <si>
    <t>00/01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</si>
  <si>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</si>
  <si>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</si>
  <si>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</si>
  <si>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</si>
  <si>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</si>
  <si>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</si>
  <si>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</si>
  <si>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</si>
  <si>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</si>
  <si>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</si>
  <si>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</si>
  <si>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</si>
  <si>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</si>
  <si>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</si>
  <si>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</si>
  <si>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</si>
  <si>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</si>
  <si>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</si>
  <si>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</si>
  <si>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</si>
  <si>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</si>
  <si>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</si>
  <si>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Mangoes sold into the informal market ('bakkie market') are not included in this table</t>
  </si>
  <si>
    <t>YEAR</t>
  </si>
  <si>
    <t xml:space="preserve">TON </t>
  </si>
  <si>
    <t>83/84</t>
  </si>
  <si>
    <t>84/85</t>
  </si>
  <si>
    <t>85/86</t>
  </si>
  <si>
    <t>82/83</t>
  </si>
  <si>
    <t>4KG CARTON</t>
  </si>
  <si>
    <t>TON</t>
  </si>
  <si>
    <t>R/CARTON</t>
  </si>
  <si>
    <t>73/74</t>
  </si>
  <si>
    <t>74/75</t>
  </si>
  <si>
    <t>75/76</t>
  </si>
  <si>
    <t>76/77</t>
  </si>
  <si>
    <t>77/78</t>
  </si>
  <si>
    <t>78/79</t>
  </si>
  <si>
    <t>79/80</t>
  </si>
  <si>
    <t>80/81</t>
  </si>
  <si>
    <t>81/82</t>
  </si>
  <si>
    <t>23/24</t>
  </si>
  <si>
    <t>%</t>
  </si>
  <si>
    <t>24/25</t>
  </si>
  <si>
    <t>PROCESSING</t>
  </si>
  <si>
    <t>PRODUCTION</t>
  </si>
  <si>
    <t>MANGO</t>
  </si>
  <si>
    <r>
      <rPr>
        <b/>
        <i/>
        <sz val="10"/>
        <color theme="1"/>
        <rFont val="Aptos Narrow"/>
        <family val="2"/>
      </rPr>
      <t>1 Direct sales (direct from packhouse to retailer) ony recorded from 2015</t>
    </r>
    <r>
      <rPr>
        <b/>
        <i/>
        <vertAlign val="superscript"/>
        <sz val="10"/>
        <color theme="1"/>
        <rFont val="Aptos Narrow"/>
        <family val="2"/>
      </rPr>
      <t>.</t>
    </r>
  </si>
  <si>
    <r>
      <t>DIRECT SALES</t>
    </r>
    <r>
      <rPr>
        <b/>
        <vertAlign val="superscript"/>
        <sz val="12"/>
        <color theme="1"/>
        <rFont val="Aptos Narrow"/>
        <family val="2"/>
      </rPr>
      <t>1</t>
    </r>
  </si>
  <si>
    <t>SALES</t>
  </si>
  <si>
    <t>DIRECT</t>
  </si>
  <si>
    <t xml:space="preserve">NFPM </t>
  </si>
  <si>
    <t>TONS</t>
  </si>
  <si>
    <t>4Kg Cartons</t>
  </si>
  <si>
    <t>MANGO PRODUCTION EXPORT SALES</t>
  </si>
  <si>
    <t>TOTAL SOUTH AFRICAN MANGO PRODUCTION (TONS)</t>
  </si>
  <si>
    <t>Year</t>
  </si>
  <si>
    <t>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</si>
</sst>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 * #,##0_ ;_ * \-#,##0_ ;_ * &quot;-&quot;_ ;_ @_ "/>
    <numFmt numFmtId="165" formatCode="0_ ;\-0\ "/>
    <numFmt numFmtId="166" formatCode="_-* #,##0.00_-;\-* #,##0.00_-;_-* &quot;-&quot;??_-;_-@"/>
    <numFmt numFmtId="167" formatCode="_(* #,##0_);_(* \(#,##0\);_(* &quot;-&quot;??_);_(@_)"/>
  </numFmts>
  <fonts count="41" x14ac:knownFonts="1">
    <font>
      <sz val="10"/>
      <color rgb="FF000000"/>
      <name val="Arial"/>
      <scheme val="minor"/>
    </font>
    <font>
      <b/>
      <sz val="12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rgb="FF548DD4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theme="1"/>
      <name val="Calibri"/>
      <family val="2"/>
    </font>
    <font>
      <sz val="8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b/>
      <sz val="10"/>
      <name val="Aptos Narrow"/>
      <family val="2"/>
    </font>
    <font>
      <b/>
      <sz val="10"/>
      <color theme="1"/>
      <name val="Aptos Narrow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b/>
      <sz val="9"/>
      <color theme="0"/>
      <name val="Arial"/>
      <family val="2"/>
    </font>
    <font>
      <b/>
      <sz val="9"/>
      <color theme="0"/>
      <name val="Aptos Narrow"/>
      <family val="2"/>
    </font>
    <font>
      <i/>
      <sz val="11"/>
      <color rgb="FF000000"/>
      <name val="Aptos Narrow"/>
      <family val="2"/>
    </font>
    <font>
      <i/>
      <sz val="11"/>
      <color theme="1"/>
      <name val="Aptos Narrow"/>
      <family val="2"/>
    </font>
    <font>
      <sz val="10"/>
      <color theme="1"/>
      <name val="Aptos Narrow"/>
      <family val="2"/>
    </font>
    <font>
      <sz val="11"/>
      <color theme="1"/>
      <name val="Aptos Narrow"/>
      <family val="2"/>
    </font>
    <font>
      <i/>
      <sz val="11"/>
      <name val="Aptos Narrow"/>
      <family val="2"/>
    </font>
    <font>
      <sz val="10"/>
      <color rgb="FF000000"/>
      <name val="Aptos Narrow"/>
      <family val="2"/>
    </font>
    <font>
      <b/>
      <i/>
      <vertAlign val="superscript"/>
      <sz val="10"/>
      <color theme="1"/>
      <name val="Aptos Narrow"/>
      <family val="2"/>
    </font>
    <font>
      <b/>
      <i/>
      <sz val="10"/>
      <color theme="1"/>
      <name val="Aptos Narrow"/>
      <family val="2"/>
    </font>
    <font>
      <b/>
      <i/>
      <sz val="10"/>
      <color rgb="FF000000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rgb="FF000000"/>
      <name val="Aptos Narrow"/>
      <family val="2"/>
    </font>
    <font>
      <sz val="10"/>
      <name val="Aptos Narrow"/>
      <family val="2"/>
    </font>
    <font>
      <i/>
      <sz val="10"/>
      <name val="Aptos Narrow"/>
      <family val="2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rgb="FFBFBFBF"/>
      </patternFill>
    </fill>
    <fill>
      <patternFill patternType="solid">
        <fgColor theme="5" tint="0.79998168889431442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rgb="FFCCFFFF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rgb="FFBFBFBF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2" fillId="0" borderId="0" applyFont="0" applyFill="0" applyBorder="0" applyAlignment="0" applyProtection="0"/>
    <xf numFmtId="0" fontId="13" fillId="0" borderId="8"/>
    <xf numFmtId="43" fontId="40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/>
    <xf numFmtId="49" fontId="5" fillId="0" borderId="0" xfId="0" applyNumberFormat="1" applyFont="1" applyAlignment="1">
      <alignment horizontal="left"/>
    </xf>
    <xf numFmtId="0" fontId="3" fillId="0" borderId="0" xfId="0" applyFont="1"/>
    <xf numFmtId="166" fontId="1" fillId="2" borderId="6" xfId="0" applyNumberFormat="1" applyFont="1" applyFill="1" applyBorder="1"/>
    <xf numFmtId="0" fontId="3" fillId="2" borderId="2" xfId="0" applyFont="1" applyFill="1" applyBorder="1"/>
    <xf numFmtId="166" fontId="3" fillId="0" borderId="0" xfId="0" applyNumberFormat="1" applyFont="1"/>
    <xf numFmtId="0" fontId="3" fillId="0" borderId="4" xfId="0" applyFont="1" applyBorder="1"/>
    <xf numFmtId="166" fontId="3" fillId="0" borderId="9" xfId="0" applyNumberFormat="1" applyFont="1" applyBorder="1"/>
    <xf numFmtId="166" fontId="3" fillId="0" borderId="10" xfId="0" applyNumberFormat="1" applyFont="1" applyBorder="1"/>
    <xf numFmtId="0" fontId="3" fillId="0" borderId="11" xfId="0" applyFont="1" applyBorder="1"/>
    <xf numFmtId="1" fontId="3" fillId="0" borderId="4" xfId="0" applyNumberFormat="1" applyFont="1" applyBorder="1"/>
    <xf numFmtId="1" fontId="3" fillId="0" borderId="1" xfId="0" applyNumberFormat="1" applyFont="1" applyBorder="1"/>
    <xf numFmtId="1" fontId="3" fillId="0" borderId="12" xfId="0" applyNumberFormat="1" applyFont="1" applyBorder="1"/>
    <xf numFmtId="1" fontId="3" fillId="0" borderId="11" xfId="0" applyNumberFormat="1" applyFont="1" applyBorder="1"/>
    <xf numFmtId="166" fontId="3" fillId="0" borderId="13" xfId="0" applyNumberFormat="1" applyFont="1" applyBorder="1"/>
    <xf numFmtId="1" fontId="3" fillId="0" borderId="5" xfId="0" applyNumberFormat="1" applyFont="1" applyBorder="1"/>
    <xf numFmtId="166" fontId="7" fillId="0" borderId="0" xfId="0" applyNumberFormat="1" applyFont="1"/>
    <xf numFmtId="0" fontId="9" fillId="0" borderId="0" xfId="0" applyFont="1"/>
    <xf numFmtId="166" fontId="2" fillId="0" borderId="2" xfId="0" applyNumberFormat="1" applyFont="1" applyBorder="1"/>
    <xf numFmtId="166" fontId="2" fillId="0" borderId="9" xfId="0" applyNumberFormat="1" applyFont="1" applyBorder="1"/>
    <xf numFmtId="166" fontId="7" fillId="0" borderId="8" xfId="0" applyNumberFormat="1" applyFont="1" applyBorder="1"/>
    <xf numFmtId="0" fontId="3" fillId="0" borderId="7" xfId="0" applyFont="1" applyBorder="1"/>
    <xf numFmtId="166" fontId="1" fillId="2" borderId="8" xfId="0" applyNumberFormat="1" applyFont="1" applyFill="1" applyBorder="1"/>
    <xf numFmtId="0" fontId="3" fillId="2" borderId="7" xfId="0" applyFont="1" applyFill="1" applyBorder="1"/>
    <xf numFmtId="0" fontId="2" fillId="0" borderId="3" xfId="0" applyFont="1" applyBorder="1" applyAlignment="1">
      <alignment horizontal="left"/>
    </xf>
    <xf numFmtId="0" fontId="13" fillId="0" borderId="8" xfId="2"/>
    <xf numFmtId="0" fontId="15" fillId="3" borderId="23" xfId="2" applyFont="1" applyFill="1" applyBorder="1" applyAlignment="1">
      <alignment horizontal="center"/>
    </xf>
    <xf numFmtId="0" fontId="15" fillId="0" borderId="24" xfId="2" applyFont="1" applyBorder="1" applyAlignment="1">
      <alignment horizontal="center"/>
    </xf>
    <xf numFmtId="0" fontId="4" fillId="4" borderId="14" xfId="2" applyFont="1" applyFill="1" applyBorder="1"/>
    <xf numFmtId="0" fontId="4" fillId="0" borderId="14" xfId="2" applyFont="1" applyBorder="1"/>
    <xf numFmtId="0" fontId="6" fillId="0" borderId="8" xfId="2" applyFont="1"/>
    <xf numFmtId="164" fontId="14" fillId="5" borderId="20" xfId="2" applyNumberFormat="1" applyFont="1" applyFill="1" applyBorder="1" applyAlignment="1">
      <alignment horizontal="right"/>
    </xf>
    <xf numFmtId="164" fontId="14" fillId="5" borderId="18" xfId="2" applyNumberFormat="1" applyFont="1" applyFill="1" applyBorder="1" applyAlignment="1">
      <alignment horizontal="right"/>
    </xf>
    <xf numFmtId="16" fontId="14" fillId="0" borderId="17" xfId="2" quotePrefix="1" applyNumberFormat="1" applyFont="1" applyBorder="1"/>
    <xf numFmtId="0" fontId="14" fillId="0" borderId="17" xfId="2" quotePrefix="1" applyFont="1" applyBorder="1"/>
    <xf numFmtId="0" fontId="14" fillId="5" borderId="18" xfId="2" applyFont="1" applyFill="1" applyBorder="1"/>
    <xf numFmtId="0" fontId="15" fillId="5" borderId="23" xfId="2" applyFont="1" applyFill="1" applyBorder="1" applyAlignment="1">
      <alignment horizontal="center"/>
    </xf>
    <xf numFmtId="0" fontId="17" fillId="0" borderId="8" xfId="2" applyFont="1"/>
    <xf numFmtId="0" fontId="18" fillId="0" borderId="8" xfId="2" applyFont="1"/>
    <xf numFmtId="0" fontId="19" fillId="0" borderId="8" xfId="2" applyFont="1"/>
    <xf numFmtId="0" fontId="20" fillId="0" borderId="8" xfId="2" applyFont="1"/>
    <xf numFmtId="16" fontId="14" fillId="0" borderId="17" xfId="2" applyNumberFormat="1" applyFont="1" applyBorder="1"/>
    <xf numFmtId="0" fontId="22" fillId="7" borderId="18" xfId="2" applyFont="1" applyFill="1" applyBorder="1"/>
    <xf numFmtId="0" fontId="16" fillId="0" borderId="8" xfId="2" applyFont="1"/>
    <xf numFmtId="0" fontId="14" fillId="0" borderId="17" xfId="2" applyFont="1" applyBorder="1"/>
    <xf numFmtId="0" fontId="24" fillId="0" borderId="33" xfId="0" applyFont="1" applyBorder="1" applyAlignment="1">
      <alignment horizontal="left"/>
    </xf>
    <xf numFmtId="0" fontId="24" fillId="0" borderId="34" xfId="0" applyFont="1" applyBorder="1" applyAlignment="1">
      <alignment horizontal="left"/>
    </xf>
    <xf numFmtId="49" fontId="24" fillId="0" borderId="34" xfId="0" quotePrefix="1" applyNumberFormat="1" applyFont="1" applyBorder="1" applyAlignment="1">
      <alignment horizontal="left"/>
    </xf>
    <xf numFmtId="49" fontId="24" fillId="0" borderId="34" xfId="0" applyNumberFormat="1" applyFont="1" applyBorder="1" applyAlignment="1">
      <alignment horizontal="left"/>
    </xf>
    <xf numFmtId="164" fontId="23" fillId="0" borderId="0" xfId="0" applyNumberFormat="1" applyFont="1"/>
    <xf numFmtId="0" fontId="26" fillId="0" borderId="0" xfId="0" applyFont="1"/>
    <xf numFmtId="0" fontId="27" fillId="0" borderId="0" xfId="0" applyFont="1"/>
    <xf numFmtId="164" fontId="28" fillId="0" borderId="0" xfId="0" applyNumberFormat="1" applyFont="1"/>
    <xf numFmtId="0" fontId="29" fillId="0" borderId="0" xfId="0" applyFont="1"/>
    <xf numFmtId="49" fontId="28" fillId="0" borderId="0" xfId="0" applyNumberFormat="1" applyFont="1" applyAlignment="1">
      <alignment horizontal="left"/>
    </xf>
    <xf numFmtId="0" fontId="23" fillId="0" borderId="0" xfId="0" applyFont="1"/>
    <xf numFmtId="0" fontId="15" fillId="8" borderId="23" xfId="2" applyFont="1" applyFill="1" applyBorder="1" applyAlignment="1">
      <alignment horizontal="center"/>
    </xf>
    <xf numFmtId="0" fontId="35" fillId="0" borderId="8" xfId="2" applyFont="1" applyAlignment="1">
      <alignment horizontal="center"/>
    </xf>
    <xf numFmtId="0" fontId="36" fillId="0" borderId="0" xfId="0" applyFont="1"/>
    <xf numFmtId="0" fontId="31" fillId="0" borderId="0" xfId="0" applyFont="1"/>
    <xf numFmtId="0" fontId="4" fillId="0" borderId="8" xfId="0" applyFont="1" applyBorder="1"/>
    <xf numFmtId="0" fontId="8" fillId="0" borderId="8" xfId="0" applyFont="1" applyBorder="1"/>
    <xf numFmtId="0" fontId="24" fillId="0" borderId="17" xfId="0" quotePrefix="1" applyFont="1" applyBorder="1"/>
    <xf numFmtId="16" fontId="24" fillId="0" borderId="17" xfId="0" quotePrefix="1" applyNumberFormat="1" applyFont="1" applyBorder="1"/>
    <xf numFmtId="16" fontId="24" fillId="0" borderId="17" xfId="0" applyNumberFormat="1" applyFont="1" applyBorder="1"/>
    <xf numFmtId="164" fontId="24" fillId="0" borderId="18" xfId="0" applyNumberFormat="1" applyFont="1" applyBorder="1"/>
    <xf numFmtId="164" fontId="36" fillId="0" borderId="18" xfId="0" applyNumberFormat="1" applyFont="1" applyBorder="1"/>
    <xf numFmtId="1" fontId="24" fillId="15" borderId="14" xfId="0" applyNumberFormat="1" applyFont="1" applyFill="1" applyBorder="1"/>
    <xf numFmtId="0" fontId="16" fillId="0" borderId="32" xfId="0" applyFont="1" applyBorder="1"/>
    <xf numFmtId="1" fontId="16" fillId="15" borderId="31" xfId="0" applyNumberFormat="1" applyFont="1" applyFill="1" applyBorder="1" applyAlignment="1">
      <alignment horizontal="left"/>
    </xf>
    <xf numFmtId="164" fontId="16" fillId="0" borderId="31" xfId="0" applyNumberFormat="1" applyFont="1" applyBorder="1"/>
    <xf numFmtId="164" fontId="24" fillId="15" borderId="17" xfId="0" applyNumberFormat="1" applyFont="1" applyFill="1" applyBorder="1" applyAlignment="1">
      <alignment horizontal="right"/>
    </xf>
    <xf numFmtId="164" fontId="24" fillId="15" borderId="19" xfId="0" applyNumberFormat="1" applyFont="1" applyFill="1" applyBorder="1" applyAlignment="1">
      <alignment horizontal="right"/>
    </xf>
    <xf numFmtId="164" fontId="24" fillId="15" borderId="14" xfId="0" applyNumberFormat="1" applyFont="1" applyFill="1" applyBorder="1"/>
    <xf numFmtId="164" fontId="24" fillId="15" borderId="22" xfId="0" applyNumberFormat="1" applyFont="1" applyFill="1" applyBorder="1"/>
    <xf numFmtId="164" fontId="22" fillId="7" borderId="18" xfId="2" applyNumberFormat="1" applyFont="1" applyFill="1" applyBorder="1" applyAlignment="1">
      <alignment horizontal="right"/>
    </xf>
    <xf numFmtId="164" fontId="22" fillId="6" borderId="18" xfId="2" applyNumberFormat="1" applyFont="1" applyFill="1" applyBorder="1" applyAlignment="1">
      <alignment horizontal="right"/>
    </xf>
    <xf numFmtId="164" fontId="21" fillId="6" borderId="18" xfId="2" applyNumberFormat="1" applyFont="1" applyFill="1" applyBorder="1" applyAlignment="1">
      <alignment horizontal="right"/>
    </xf>
    <xf numFmtId="164" fontId="21" fillId="6" borderId="20" xfId="2" applyNumberFormat="1" applyFont="1" applyFill="1" applyBorder="1" applyAlignment="1">
      <alignment horizontal="right"/>
    </xf>
    <xf numFmtId="164" fontId="14" fillId="5" borderId="18" xfId="2" applyNumberFormat="1" applyFont="1" applyFill="1" applyBorder="1"/>
    <xf numFmtId="164" fontId="14" fillId="12" borderId="18" xfId="2" applyNumberFormat="1" applyFont="1" applyFill="1" applyBorder="1"/>
    <xf numFmtId="164" fontId="25" fillId="8" borderId="17" xfId="2" applyNumberFormat="1" applyFont="1" applyFill="1" applyBorder="1"/>
    <xf numFmtId="164" fontId="25" fillId="8" borderId="19" xfId="2" applyNumberFormat="1" applyFont="1" applyFill="1" applyBorder="1"/>
    <xf numFmtId="164" fontId="14" fillId="5" borderId="17" xfId="2" applyNumberFormat="1" applyFont="1" applyFill="1" applyBorder="1"/>
    <xf numFmtId="164" fontId="14" fillId="5" borderId="19" xfId="2" applyNumberFormat="1" applyFont="1" applyFill="1" applyBorder="1"/>
    <xf numFmtId="0" fontId="25" fillId="3" borderId="18" xfId="2" applyFont="1" applyFill="1" applyBorder="1"/>
    <xf numFmtId="164" fontId="14" fillId="3" borderId="17" xfId="2" applyNumberFormat="1" applyFont="1" applyFill="1" applyBorder="1"/>
    <xf numFmtId="164" fontId="14" fillId="3" borderId="19" xfId="2" applyNumberFormat="1" applyFont="1" applyFill="1" applyBorder="1"/>
    <xf numFmtId="164" fontId="14" fillId="3" borderId="18" xfId="2" applyNumberFormat="1" applyFont="1" applyFill="1" applyBorder="1"/>
    <xf numFmtId="0" fontId="16" fillId="0" borderId="8" xfId="2" applyFont="1" applyAlignment="1">
      <alignment horizontal="center"/>
    </xf>
    <xf numFmtId="0" fontId="16" fillId="0" borderId="24" xfId="2" applyFont="1" applyBorder="1" applyAlignment="1">
      <alignment horizontal="center"/>
    </xf>
    <xf numFmtId="0" fontId="16" fillId="11" borderId="23" xfId="2" applyFont="1" applyFill="1" applyBorder="1" applyAlignment="1">
      <alignment horizontal="center"/>
    </xf>
    <xf numFmtId="0" fontId="16" fillId="0" borderId="35" xfId="2" applyFont="1" applyBorder="1" applyAlignment="1">
      <alignment horizontal="center"/>
    </xf>
    <xf numFmtId="0" fontId="23" fillId="0" borderId="39" xfId="0" applyFont="1" applyBorder="1"/>
    <xf numFmtId="1" fontId="23" fillId="14" borderId="42" xfId="0" applyNumberFormat="1" applyFont="1" applyFill="1" applyBorder="1"/>
    <xf numFmtId="0" fontId="23" fillId="0" borderId="36" xfId="0" applyFont="1" applyBorder="1"/>
    <xf numFmtId="0" fontId="23" fillId="0" borderId="40" xfId="0" applyFont="1" applyBorder="1"/>
    <xf numFmtId="1" fontId="23" fillId="14" borderId="43" xfId="0" applyNumberFormat="1" applyFont="1" applyFill="1" applyBorder="1"/>
    <xf numFmtId="0" fontId="23" fillId="0" borderId="37" xfId="0" applyFont="1" applyBorder="1"/>
    <xf numFmtId="0" fontId="37" fillId="0" borderId="8" xfId="2" applyFont="1"/>
    <xf numFmtId="0" fontId="37" fillId="0" borderId="15" xfId="2" applyFont="1" applyBorder="1"/>
    <xf numFmtId="0" fontId="38" fillId="8" borderId="16" xfId="2" applyFont="1" applyFill="1" applyBorder="1"/>
    <xf numFmtId="0" fontId="38" fillId="3" borderId="16" xfId="2" applyFont="1" applyFill="1" applyBorder="1"/>
    <xf numFmtId="0" fontId="37" fillId="0" borderId="17" xfId="2" applyFont="1" applyBorder="1"/>
    <xf numFmtId="0" fontId="38" fillId="8" borderId="18" xfId="2" applyFont="1" applyFill="1" applyBorder="1"/>
    <xf numFmtId="0" fontId="38" fillId="3" borderId="18" xfId="2" applyFont="1" applyFill="1" applyBorder="1"/>
    <xf numFmtId="0" fontId="37" fillId="0" borderId="19" xfId="2" applyFont="1" applyBorder="1"/>
    <xf numFmtId="0" fontId="23" fillId="0" borderId="41" xfId="0" applyFont="1" applyBorder="1"/>
    <xf numFmtId="1" fontId="23" fillId="14" borderId="44" xfId="0" applyNumberFormat="1" applyFont="1" applyFill="1" applyBorder="1"/>
    <xf numFmtId="0" fontId="23" fillId="0" borderId="38" xfId="0" applyFont="1" applyBorder="1"/>
    <xf numFmtId="9" fontId="23" fillId="10" borderId="45" xfId="0" applyNumberFormat="1" applyFont="1" applyFill="1" applyBorder="1" applyAlignment="1">
      <alignment horizontal="right"/>
    </xf>
    <xf numFmtId="9" fontId="30" fillId="10" borderId="45" xfId="0" applyNumberFormat="1" applyFont="1" applyFill="1" applyBorder="1" applyAlignment="1">
      <alignment horizontal="right"/>
    </xf>
    <xf numFmtId="9" fontId="30" fillId="10" borderId="46" xfId="0" applyNumberFormat="1" applyFont="1" applyFill="1" applyBorder="1" applyAlignment="1">
      <alignment horizontal="right"/>
    </xf>
    <xf numFmtId="164" fontId="24" fillId="11" borderId="17" xfId="0" applyNumberFormat="1" applyFont="1" applyFill="1" applyBorder="1" applyAlignment="1">
      <alignment horizontal="right"/>
    </xf>
    <xf numFmtId="0" fontId="23" fillId="0" borderId="15" xfId="0" applyFont="1" applyBorder="1"/>
    <xf numFmtId="0" fontId="23" fillId="0" borderId="17" xfId="0" applyFont="1" applyBorder="1"/>
    <xf numFmtId="0" fontId="23" fillId="0" borderId="19" xfId="0" applyFont="1" applyBorder="1"/>
    <xf numFmtId="1" fontId="23" fillId="15" borderId="21" xfId="0" applyNumberFormat="1" applyFont="1" applyFill="1" applyBorder="1"/>
    <xf numFmtId="165" fontId="23" fillId="16" borderId="16" xfId="0" applyNumberFormat="1" applyFont="1" applyFill="1" applyBorder="1"/>
    <xf numFmtId="1" fontId="23" fillId="15" borderId="14" xfId="0" applyNumberFormat="1" applyFont="1" applyFill="1" applyBorder="1"/>
    <xf numFmtId="165" fontId="23" fillId="16" borderId="18" xfId="0" applyNumberFormat="1" applyFont="1" applyFill="1" applyBorder="1"/>
    <xf numFmtId="165" fontId="23" fillId="17" borderId="18" xfId="0" applyNumberFormat="1" applyFont="1" applyFill="1" applyBorder="1"/>
    <xf numFmtId="165" fontId="23" fillId="0" borderId="18" xfId="0" applyNumberFormat="1" applyFont="1" applyBorder="1"/>
    <xf numFmtId="1" fontId="23" fillId="15" borderId="22" xfId="0" applyNumberFormat="1" applyFont="1" applyFill="1" applyBorder="1"/>
    <xf numFmtId="165" fontId="23" fillId="0" borderId="20" xfId="0" applyNumberFormat="1" applyFont="1" applyBorder="1"/>
    <xf numFmtId="0" fontId="38" fillId="3" borderId="20" xfId="2" applyFont="1" applyFill="1" applyBorder="1"/>
    <xf numFmtId="0" fontId="37" fillId="5" borderId="16" xfId="2" applyFont="1" applyFill="1" applyBorder="1"/>
    <xf numFmtId="0" fontId="37" fillId="5" borderId="18" xfId="2" applyFont="1" applyFill="1" applyBorder="1"/>
    <xf numFmtId="0" fontId="37" fillId="5" borderId="20" xfId="2" applyFont="1" applyFill="1" applyBorder="1"/>
    <xf numFmtId="0" fontId="38" fillId="8" borderId="20" xfId="2" applyFont="1" applyFill="1" applyBorder="1"/>
    <xf numFmtId="9" fontId="23" fillId="8" borderId="18" xfId="0" applyNumberFormat="1" applyFont="1" applyFill="1" applyBorder="1" applyAlignment="1">
      <alignment horizontal="right"/>
    </xf>
    <xf numFmtId="9" fontId="30" fillId="8" borderId="18" xfId="0" applyNumberFormat="1" applyFont="1" applyFill="1" applyBorder="1" applyAlignment="1">
      <alignment horizontal="right"/>
    </xf>
    <xf numFmtId="9" fontId="30" fillId="8" borderId="20" xfId="0" applyNumberFormat="1" applyFont="1" applyFill="1" applyBorder="1" applyAlignment="1">
      <alignment horizontal="right"/>
    </xf>
    <xf numFmtId="49" fontId="24" fillId="0" borderId="47" xfId="0" applyNumberFormat="1" applyFont="1" applyBorder="1" applyAlignment="1">
      <alignment horizontal="left"/>
    </xf>
    <xf numFmtId="9" fontId="23" fillId="5" borderId="18" xfId="0" applyNumberFormat="1" applyFont="1" applyFill="1" applyBorder="1" applyAlignment="1">
      <alignment horizontal="right"/>
    </xf>
    <xf numFmtId="9" fontId="30" fillId="5" borderId="18" xfId="0" applyNumberFormat="1" applyFont="1" applyFill="1" applyBorder="1" applyAlignment="1">
      <alignment horizontal="right"/>
    </xf>
    <xf numFmtId="9" fontId="30" fillId="5" borderId="20" xfId="0" applyNumberFormat="1" applyFont="1" applyFill="1" applyBorder="1" applyAlignment="1">
      <alignment horizontal="right"/>
    </xf>
    <xf numFmtId="164" fontId="24" fillId="11" borderId="19" xfId="0" applyNumberFormat="1" applyFont="1" applyFill="1" applyBorder="1" applyAlignment="1">
      <alignment horizontal="right"/>
    </xf>
    <xf numFmtId="9" fontId="24" fillId="11" borderId="45" xfId="1" applyFont="1" applyFill="1" applyBorder="1" applyAlignment="1">
      <alignment horizontal="right"/>
    </xf>
    <xf numFmtId="9" fontId="24" fillId="11" borderId="46" xfId="1" applyFont="1" applyFill="1" applyBorder="1" applyAlignment="1">
      <alignment horizontal="right"/>
    </xf>
    <xf numFmtId="9" fontId="23" fillId="15" borderId="45" xfId="1" applyFont="1" applyFill="1" applyBorder="1" applyAlignment="1">
      <alignment horizontal="right"/>
    </xf>
    <xf numFmtId="9" fontId="30" fillId="15" borderId="45" xfId="1" applyFont="1" applyFill="1" applyBorder="1" applyAlignment="1">
      <alignment horizontal="right"/>
    </xf>
    <xf numFmtId="9" fontId="30" fillId="15" borderId="46" xfId="1" applyFont="1" applyFill="1" applyBorder="1" applyAlignment="1">
      <alignment horizontal="right"/>
    </xf>
    <xf numFmtId="164" fontId="23" fillId="12" borderId="17" xfId="0" applyNumberFormat="1" applyFont="1" applyFill="1" applyBorder="1"/>
    <xf numFmtId="164" fontId="30" fillId="12" borderId="17" xfId="0" applyNumberFormat="1" applyFont="1" applyFill="1" applyBorder="1"/>
    <xf numFmtId="164" fontId="30" fillId="12" borderId="19" xfId="0" applyNumberFormat="1" applyFont="1" applyFill="1" applyBorder="1"/>
    <xf numFmtId="164" fontId="23" fillId="12" borderId="45" xfId="0" applyNumberFormat="1" applyFont="1" applyFill="1" applyBorder="1"/>
    <xf numFmtId="9" fontId="30" fillId="12" borderId="45" xfId="1" applyFont="1" applyFill="1" applyBorder="1"/>
    <xf numFmtId="9" fontId="30" fillId="12" borderId="46" xfId="1" applyFont="1" applyFill="1" applyBorder="1"/>
    <xf numFmtId="164" fontId="35" fillId="18" borderId="43" xfId="0" applyNumberFormat="1" applyFont="1" applyFill="1" applyBorder="1" applyAlignment="1">
      <alignment horizontal="right"/>
    </xf>
    <xf numFmtId="164" fontId="35" fillId="18" borderId="44" xfId="0" applyNumberFormat="1" applyFont="1" applyFill="1" applyBorder="1" applyAlignment="1">
      <alignment horizontal="right"/>
    </xf>
    <xf numFmtId="49" fontId="24" fillId="0" borderId="45" xfId="0" applyNumberFormat="1" applyFont="1" applyBorder="1" applyAlignment="1">
      <alignment horizontal="left"/>
    </xf>
    <xf numFmtId="0" fontId="15" fillId="0" borderId="32" xfId="2" applyFont="1" applyBorder="1" applyAlignment="1">
      <alignment horizontal="center"/>
    </xf>
    <xf numFmtId="0" fontId="15" fillId="8" borderId="31" xfId="2" applyFont="1" applyFill="1" applyBorder="1" applyAlignment="1">
      <alignment horizontal="center"/>
    </xf>
    <xf numFmtId="0" fontId="14" fillId="0" borderId="15" xfId="2" quotePrefix="1" applyFont="1" applyBorder="1"/>
    <xf numFmtId="0" fontId="22" fillId="7" borderId="16" xfId="2" applyFont="1" applyFill="1" applyBorder="1"/>
    <xf numFmtId="0" fontId="4" fillId="0" borderId="19" xfId="2" applyFont="1" applyBorder="1"/>
    <xf numFmtId="0" fontId="15" fillId="5" borderId="31" xfId="2" applyFont="1" applyFill="1" applyBorder="1" applyAlignment="1">
      <alignment horizontal="center"/>
    </xf>
    <xf numFmtId="0" fontId="14" fillId="5" borderId="16" xfId="2" applyFont="1" applyFill="1" applyBorder="1"/>
    <xf numFmtId="0" fontId="15" fillId="3" borderId="31" xfId="2" applyFont="1" applyFill="1" applyBorder="1" applyAlignment="1">
      <alignment horizontal="center"/>
    </xf>
    <xf numFmtId="0" fontId="25" fillId="3" borderId="16" xfId="2" applyFont="1" applyFill="1" applyBorder="1"/>
    <xf numFmtId="1" fontId="30" fillId="14" borderId="14" xfId="0" applyNumberFormat="1" applyFont="1" applyFill="1" applyBorder="1"/>
    <xf numFmtId="164" fontId="24" fillId="14" borderId="14" xfId="0" applyNumberFormat="1" applyFont="1" applyFill="1" applyBorder="1"/>
    <xf numFmtId="0" fontId="32" fillId="0" borderId="15" xfId="2" applyFont="1" applyBorder="1" applyAlignment="1">
      <alignment horizontal="center"/>
    </xf>
    <xf numFmtId="0" fontId="32" fillId="11" borderId="21" xfId="2" applyFont="1" applyFill="1" applyBorder="1" applyAlignment="1">
      <alignment horizontal="center"/>
    </xf>
    <xf numFmtId="0" fontId="35" fillId="0" borderId="16" xfId="2" applyFont="1" applyBorder="1" applyAlignment="1">
      <alignment horizontal="center"/>
    </xf>
    <xf numFmtId="0" fontId="30" fillId="0" borderId="17" xfId="0" quotePrefix="1" applyFont="1" applyBorder="1"/>
    <xf numFmtId="0" fontId="24" fillId="0" borderId="18" xfId="0" applyFont="1" applyBorder="1"/>
    <xf numFmtId="0" fontId="31" fillId="0" borderId="19" xfId="0" applyFont="1" applyBorder="1"/>
    <xf numFmtId="0" fontId="0" fillId="0" borderId="8" xfId="0" applyBorder="1"/>
    <xf numFmtId="0" fontId="16" fillId="0" borderId="15" xfId="0" applyFont="1" applyBorder="1"/>
    <xf numFmtId="1" fontId="16" fillId="15" borderId="21" xfId="0" applyNumberFormat="1" applyFont="1" applyFill="1" applyBorder="1" applyAlignment="1">
      <alignment horizontal="left"/>
    </xf>
    <xf numFmtId="164" fontId="16" fillId="0" borderId="16" xfId="0" applyNumberFormat="1" applyFont="1" applyBorder="1"/>
    <xf numFmtId="0" fontId="0" fillId="0" borderId="19" xfId="0" applyBorder="1"/>
    <xf numFmtId="0" fontId="15" fillId="12" borderId="31" xfId="2" applyFont="1" applyFill="1" applyBorder="1" applyAlignment="1">
      <alignment horizontal="center"/>
    </xf>
    <xf numFmtId="164" fontId="3" fillId="13" borderId="16" xfId="0" applyNumberFormat="1" applyFont="1" applyFill="1" applyBorder="1"/>
    <xf numFmtId="164" fontId="3" fillId="13" borderId="18" xfId="0" applyNumberFormat="1" applyFont="1" applyFill="1" applyBorder="1"/>
    <xf numFmtId="9" fontId="3" fillId="0" borderId="0" xfId="0" applyNumberFormat="1" applyFont="1"/>
    <xf numFmtId="9" fontId="23" fillId="0" borderId="0" xfId="1" applyFont="1"/>
    <xf numFmtId="167" fontId="31" fillId="11" borderId="22" xfId="3" applyNumberFormat="1" applyFont="1" applyFill="1" applyBorder="1"/>
    <xf numFmtId="167" fontId="36" fillId="0" borderId="20" xfId="3" applyNumberFormat="1" applyFont="1" applyBorder="1"/>
    <xf numFmtId="164" fontId="25" fillId="8" borderId="48" xfId="2" applyNumberFormat="1" applyFont="1" applyFill="1" applyBorder="1"/>
    <xf numFmtId="9" fontId="23" fillId="8" borderId="49" xfId="0" applyNumberFormat="1" applyFont="1" applyFill="1" applyBorder="1" applyAlignment="1">
      <alignment horizontal="right"/>
    </xf>
    <xf numFmtId="164" fontId="14" fillId="5" borderId="48" xfId="2" applyNumberFormat="1" applyFont="1" applyFill="1" applyBorder="1"/>
    <xf numFmtId="9" fontId="23" fillId="5" borderId="49" xfId="0" applyNumberFormat="1" applyFont="1" applyFill="1" applyBorder="1" applyAlignment="1">
      <alignment horizontal="right"/>
    </xf>
    <xf numFmtId="164" fontId="14" fillId="3" borderId="48" xfId="2" applyNumberFormat="1" applyFont="1" applyFill="1" applyBorder="1"/>
    <xf numFmtId="9" fontId="23" fillId="10" borderId="50" xfId="0" applyNumberFormat="1" applyFont="1" applyFill="1" applyBorder="1" applyAlignment="1">
      <alignment horizontal="right"/>
    </xf>
    <xf numFmtId="164" fontId="24" fillId="11" borderId="48" xfId="0" applyNumberFormat="1" applyFont="1" applyFill="1" applyBorder="1" applyAlignment="1">
      <alignment horizontal="right"/>
    </xf>
    <xf numFmtId="9" fontId="24" fillId="11" borderId="50" xfId="1" applyFont="1" applyFill="1" applyBorder="1" applyAlignment="1">
      <alignment horizontal="right"/>
    </xf>
    <xf numFmtId="164" fontId="24" fillId="15" borderId="48" xfId="0" applyNumberFormat="1" applyFont="1" applyFill="1" applyBorder="1" applyAlignment="1">
      <alignment horizontal="right"/>
    </xf>
    <xf numFmtId="9" fontId="23" fillId="15" borderId="50" xfId="1" applyFont="1" applyFill="1" applyBorder="1" applyAlignment="1">
      <alignment horizontal="right"/>
    </xf>
    <xf numFmtId="164" fontId="23" fillId="12" borderId="48" xfId="0" applyNumberFormat="1" applyFont="1" applyFill="1" applyBorder="1"/>
    <xf numFmtId="164" fontId="23" fillId="12" borderId="50" xfId="0" applyNumberFormat="1" applyFont="1" applyFill="1" applyBorder="1"/>
    <xf numFmtId="164" fontId="35" fillId="18" borderId="51" xfId="0" applyNumberFormat="1" applyFont="1" applyFill="1" applyBorder="1" applyAlignment="1">
      <alignment horizontal="right"/>
    </xf>
    <xf numFmtId="0" fontId="2" fillId="0" borderId="52" xfId="0" applyFont="1" applyBorder="1" applyAlignment="1">
      <alignment horizontal="center"/>
    </xf>
    <xf numFmtId="49" fontId="32" fillId="8" borderId="24" xfId="0" applyNumberFormat="1" applyFont="1" applyFill="1" applyBorder="1" applyAlignment="1">
      <alignment horizontal="center" vertical="center"/>
    </xf>
    <xf numFmtId="49" fontId="32" fillId="8" borderId="23" xfId="0" applyNumberFormat="1" applyFont="1" applyFill="1" applyBorder="1" applyAlignment="1">
      <alignment horizontal="center" vertical="center"/>
    </xf>
    <xf numFmtId="49" fontId="32" fillId="9" borderId="24" xfId="0" applyNumberFormat="1" applyFont="1" applyFill="1" applyBorder="1" applyAlignment="1">
      <alignment horizontal="center" vertical="center"/>
    </xf>
    <xf numFmtId="49" fontId="32" fillId="5" borderId="23" xfId="0" applyNumberFormat="1" applyFont="1" applyFill="1" applyBorder="1" applyAlignment="1">
      <alignment horizontal="center" vertical="center"/>
    </xf>
    <xf numFmtId="49" fontId="32" fillId="10" borderId="24" xfId="0" applyNumberFormat="1" applyFont="1" applyFill="1" applyBorder="1" applyAlignment="1">
      <alignment horizontal="center" vertical="center"/>
    </xf>
    <xf numFmtId="49" fontId="32" fillId="10" borderId="53" xfId="0" applyNumberFormat="1" applyFont="1" applyFill="1" applyBorder="1" applyAlignment="1">
      <alignment horizontal="center" vertical="center"/>
    </xf>
    <xf numFmtId="49" fontId="32" fillId="11" borderId="24" xfId="0" applyNumberFormat="1" applyFont="1" applyFill="1" applyBorder="1" applyAlignment="1">
      <alignment horizontal="center" vertical="center" wrapText="1"/>
    </xf>
    <xf numFmtId="0" fontId="33" fillId="11" borderId="53" xfId="0" applyFont="1" applyFill="1" applyBorder="1" applyAlignment="1">
      <alignment horizontal="center" vertical="center" wrapText="1"/>
    </xf>
    <xf numFmtId="49" fontId="32" fillId="15" borderId="24" xfId="0" applyNumberFormat="1" applyFont="1" applyFill="1" applyBorder="1" applyAlignment="1">
      <alignment horizontal="center" vertical="center"/>
    </xf>
    <xf numFmtId="49" fontId="32" fillId="15" borderId="53" xfId="0" applyNumberFormat="1" applyFont="1" applyFill="1" applyBorder="1" applyAlignment="1">
      <alignment horizontal="center" vertical="center"/>
    </xf>
    <xf numFmtId="49" fontId="32" fillId="12" borderId="24" xfId="0" applyNumberFormat="1" applyFont="1" applyFill="1" applyBorder="1" applyAlignment="1">
      <alignment vertical="center" wrapText="1"/>
    </xf>
    <xf numFmtId="0" fontId="33" fillId="12" borderId="53" xfId="0" applyFont="1" applyFill="1" applyBorder="1" applyAlignment="1">
      <alignment horizontal="center" vertical="center"/>
    </xf>
    <xf numFmtId="49" fontId="35" fillId="18" borderId="35" xfId="0" applyNumberFormat="1" applyFont="1" applyFill="1" applyBorder="1" applyAlignment="1">
      <alignment horizontal="center" vertical="center"/>
    </xf>
    <xf numFmtId="164" fontId="14" fillId="3" borderId="20" xfId="2" applyNumberFormat="1" applyFont="1" applyFill="1" applyBorder="1"/>
    <xf numFmtId="164" fontId="24" fillId="0" borderId="20" xfId="0" applyNumberFormat="1" applyFont="1" applyBorder="1"/>
    <xf numFmtId="167" fontId="24" fillId="0" borderId="18" xfId="3" applyNumberFormat="1" applyFont="1" applyBorder="1"/>
    <xf numFmtId="164" fontId="14" fillId="12" borderId="20" xfId="2" applyNumberFormat="1" applyFont="1" applyFill="1" applyBorder="1"/>
    <xf numFmtId="10" fontId="3" fillId="0" borderId="0" xfId="1" applyNumberFormat="1" applyFont="1"/>
    <xf numFmtId="0" fontId="6" fillId="0" borderId="8" xfId="0" applyFont="1" applyBorder="1" applyAlignment="1">
      <alignment horizontal="center"/>
    </xf>
    <xf numFmtId="0" fontId="16" fillId="0" borderId="28" xfId="2" applyFont="1" applyBorder="1" applyAlignment="1">
      <alignment horizontal="center"/>
    </xf>
    <xf numFmtId="0" fontId="16" fillId="0" borderId="27" xfId="2" applyFont="1" applyBorder="1" applyAlignment="1">
      <alignment horizontal="center"/>
    </xf>
    <xf numFmtId="0" fontId="16" fillId="0" borderId="26" xfId="2" applyFont="1" applyBorder="1" applyAlignment="1">
      <alignment horizontal="center"/>
    </xf>
    <xf numFmtId="0" fontId="16" fillId="0" borderId="25" xfId="2" applyFont="1" applyBorder="1" applyAlignment="1">
      <alignment horizontal="center"/>
    </xf>
    <xf numFmtId="0" fontId="16" fillId="0" borderId="30" xfId="2" applyFont="1" applyBorder="1" applyAlignment="1">
      <alignment horizontal="center"/>
    </xf>
    <xf numFmtId="0" fontId="16" fillId="0" borderId="29" xfId="2" applyFont="1" applyBorder="1" applyAlignment="1">
      <alignment horizontal="center"/>
    </xf>
    <xf numFmtId="0" fontId="32" fillId="0" borderId="30" xfId="2" applyFont="1" applyBorder="1" applyAlignment="1">
      <alignment horizontal="center"/>
    </xf>
    <xf numFmtId="0" fontId="32" fillId="0" borderId="29" xfId="2" applyFont="1" applyBorder="1" applyAlignment="1">
      <alignment horizontal="center"/>
    </xf>
    <xf numFmtId="0" fontId="32" fillId="0" borderId="28" xfId="2" applyFont="1" applyBorder="1" applyAlignment="1">
      <alignment horizontal="center"/>
    </xf>
    <xf numFmtId="0" fontId="32" fillId="0" borderId="27" xfId="2" applyFont="1" applyBorder="1" applyAlignment="1">
      <alignment horizontal="center"/>
    </xf>
    <xf numFmtId="0" fontId="35" fillId="0" borderId="30" xfId="2" applyFont="1" applyBorder="1" applyAlignment="1">
      <alignment horizontal="center" wrapText="1"/>
    </xf>
    <xf numFmtId="0" fontId="35" fillId="0" borderId="29" xfId="2" applyFont="1" applyBorder="1" applyAlignment="1">
      <alignment horizontal="center" wrapText="1"/>
    </xf>
    <xf numFmtId="0" fontId="35" fillId="0" borderId="28" xfId="2" applyFont="1" applyBorder="1" applyAlignment="1">
      <alignment horizontal="center" wrapText="1"/>
    </xf>
    <xf numFmtId="0" fontId="35" fillId="0" borderId="27" xfId="2" applyFont="1" applyBorder="1" applyAlignment="1">
      <alignment horizontal="center" wrapText="1"/>
    </xf>
    <xf numFmtId="0" fontId="35" fillId="0" borderId="26" xfId="2" applyFont="1" applyBorder="1" applyAlignment="1">
      <alignment horizontal="center" wrapText="1"/>
    </xf>
    <xf numFmtId="0" fontId="35" fillId="0" borderId="25" xfId="2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C8852000-CD08-435D-BC58-7BA8C6664C1A}"/>
    <cellStyle name="Percent" xfId="1" builtinId="5"/>
  </cellStyles>
  <dxfs count="0"/>
  <tableStyles count="0" defaultTableStyle="TableStyleMedium2" defaultPivotStyle="PivotStyleLight16"/>
  <colors>
    <mruColors>
      <color rgb="FFCCFFCC"/>
      <color rgb="FFCCFFFF"/>
      <color rgb="FFFF6600"/>
      <color rgb="FFFF7C80"/>
      <color rgb="FFFFFFCC"/>
      <color rgb="FF66FF99"/>
      <color rgb="FF66FFFF"/>
      <color rgb="FFFFFFD9"/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 baseline="0">
                <a:solidFill>
                  <a:schemeClr val="tx1"/>
                </a:solidFill>
              </a:rPr>
              <a:t>MANGO PRODUCTION 2000 - 2026</a:t>
            </a:r>
            <a:r>
              <a:rPr lang="en-US" b="1">
                <a:solidFill>
                  <a:schemeClr val="tx1"/>
                </a:solidFill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MANGO PRODUCTION'!$D$3</c:f>
              <c:strCache>
                <c:ptCount val="1"/>
                <c:pt idx="0">
                  <c:v>DRIED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PRODUCTION'!$D$18:$D$43</c:f>
              <c:numCache>
                <c:formatCode>_ * #,##0_ ;_ * \-#,##0_ ;_ * "-"_ ;_ @_ </c:formatCode>
                <c:ptCount val="26"/>
                <c:pt idx="0">
                  <c:v>4500</c:v>
                </c:pt>
                <c:pt idx="1">
                  <c:v>5271</c:v>
                </c:pt>
                <c:pt idx="2">
                  <c:v>6090</c:v>
                </c:pt>
                <c:pt idx="3">
                  <c:v>7228</c:v>
                </c:pt>
                <c:pt idx="4">
                  <c:v>11894</c:v>
                </c:pt>
                <c:pt idx="5">
                  <c:v>11606</c:v>
                </c:pt>
                <c:pt idx="6">
                  <c:v>16840</c:v>
                </c:pt>
                <c:pt idx="7">
                  <c:v>17017</c:v>
                </c:pt>
                <c:pt idx="8">
                  <c:v>8379</c:v>
                </c:pt>
                <c:pt idx="9">
                  <c:v>9747</c:v>
                </c:pt>
                <c:pt idx="10">
                  <c:v>13338</c:v>
                </c:pt>
                <c:pt idx="11">
                  <c:v>14122</c:v>
                </c:pt>
                <c:pt idx="12">
                  <c:v>9330.9299999999985</c:v>
                </c:pt>
                <c:pt idx="13">
                  <c:v>13598.915500000001</c:v>
                </c:pt>
                <c:pt idx="14">
                  <c:v>18714.233099999998</c:v>
                </c:pt>
                <c:pt idx="15">
                  <c:v>5382.3</c:v>
                </c:pt>
                <c:pt idx="16">
                  <c:v>15525.645</c:v>
                </c:pt>
                <c:pt idx="17">
                  <c:v>12695.162000000002</c:v>
                </c:pt>
                <c:pt idx="18">
                  <c:v>9905.8633000000009</c:v>
                </c:pt>
                <c:pt idx="19">
                  <c:v>17218</c:v>
                </c:pt>
                <c:pt idx="20">
                  <c:v>12647.632</c:v>
                </c:pt>
                <c:pt idx="21">
                  <c:v>13396.929</c:v>
                </c:pt>
                <c:pt idx="22">
                  <c:v>14743.790999999999</c:v>
                </c:pt>
                <c:pt idx="23">
                  <c:v>9784</c:v>
                </c:pt>
                <c:pt idx="24">
                  <c:v>7863.75</c:v>
                </c:pt>
                <c:pt idx="25">
                  <c:v>14515.3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00-4203-9C32-7B4EED7AFF7D}"/>
            </c:ext>
          </c:extLst>
        </c:ser>
        <c:ser>
          <c:idx val="1"/>
          <c:order val="1"/>
          <c:tx>
            <c:strRef>
              <c:f>'TOTAL MANGO PRODUCTION'!$E$3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PRODUCTION'!$E$28:$E$40</c:f>
              <c:numCache>
                <c:formatCode>0%</c:formatCode>
                <c:ptCount val="13"/>
                <c:pt idx="0">
                  <c:v>0.19263517232283472</c:v>
                </c:pt>
                <c:pt idx="1">
                  <c:v>0.18060359814750482</c:v>
                </c:pt>
                <c:pt idx="2">
                  <c:v>0.1358333099809699</c:v>
                </c:pt>
                <c:pt idx="3">
                  <c:v>0.19310570711708719</c:v>
                </c:pt>
                <c:pt idx="4">
                  <c:v>0.20868021354443922</c:v>
                </c:pt>
                <c:pt idx="5">
                  <c:v>8.6972520542274945E-2</c:v>
                </c:pt>
                <c:pt idx="6">
                  <c:v>0.16458411481038074</c:v>
                </c:pt>
                <c:pt idx="7">
                  <c:v>0.14768510879396773</c:v>
                </c:pt>
                <c:pt idx="8">
                  <c:v>0.11209431734701053</c:v>
                </c:pt>
                <c:pt idx="9">
                  <c:v>0.19141500692320221</c:v>
                </c:pt>
                <c:pt idx="10">
                  <c:v>0.17649279002207327</c:v>
                </c:pt>
                <c:pt idx="11">
                  <c:v>0.2151658329943561</c:v>
                </c:pt>
                <c:pt idx="12">
                  <c:v>0.17152447645582033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00-4203-9C32-7B4EED7AFF7D}"/>
            </c:ext>
          </c:extLst>
        </c:ser>
        <c:ser>
          <c:idx val="2"/>
          <c:order val="2"/>
          <c:tx>
            <c:strRef>
              <c:f>'TOTAL MANGO PRODUCTION'!$B$3</c:f>
              <c:strCache>
                <c:ptCount val="1"/>
                <c:pt idx="0">
                  <c:v>ACHAR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PRODUCTION'!$B$18:$B$43</c:f>
              <c:numCache>
                <c:formatCode>_ * #,##0_ ;_ * \-#,##0_ ;_ * "-"_ ;_ @_ </c:formatCode>
                <c:ptCount val="26"/>
                <c:pt idx="0">
                  <c:v>20000</c:v>
                </c:pt>
                <c:pt idx="1">
                  <c:v>23561</c:v>
                </c:pt>
                <c:pt idx="2">
                  <c:v>15025</c:v>
                </c:pt>
                <c:pt idx="3">
                  <c:v>22143</c:v>
                </c:pt>
                <c:pt idx="4">
                  <c:v>16939</c:v>
                </c:pt>
                <c:pt idx="5">
                  <c:v>12456</c:v>
                </c:pt>
                <c:pt idx="6">
                  <c:v>25000</c:v>
                </c:pt>
                <c:pt idx="7">
                  <c:v>25000</c:v>
                </c:pt>
                <c:pt idx="8">
                  <c:v>25000</c:v>
                </c:pt>
                <c:pt idx="9">
                  <c:v>25000</c:v>
                </c:pt>
                <c:pt idx="10">
                  <c:v>26000</c:v>
                </c:pt>
                <c:pt idx="11">
                  <c:v>26000</c:v>
                </c:pt>
                <c:pt idx="12">
                  <c:v>28000</c:v>
                </c:pt>
                <c:pt idx="13">
                  <c:v>28000</c:v>
                </c:pt>
                <c:pt idx="14">
                  <c:v>29000</c:v>
                </c:pt>
                <c:pt idx="15">
                  <c:v>29000</c:v>
                </c:pt>
                <c:pt idx="16">
                  <c:v>30000</c:v>
                </c:pt>
                <c:pt idx="17">
                  <c:v>30000</c:v>
                </c:pt>
                <c:pt idx="18">
                  <c:v>25000</c:v>
                </c:pt>
                <c:pt idx="19">
                  <c:v>30000</c:v>
                </c:pt>
                <c:pt idx="20">
                  <c:v>25000</c:v>
                </c:pt>
                <c:pt idx="21">
                  <c:v>15000</c:v>
                </c:pt>
                <c:pt idx="22">
                  <c:v>35000</c:v>
                </c:pt>
                <c:pt idx="23">
                  <c:v>30000</c:v>
                </c:pt>
                <c:pt idx="24">
                  <c:v>30000</c:v>
                </c:pt>
                <c:pt idx="2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00-4203-9C32-7B4EED7AFF7D}"/>
            </c:ext>
          </c:extLst>
        </c:ser>
        <c:ser>
          <c:idx val="3"/>
          <c:order val="3"/>
          <c:tx>
            <c:strRef>
              <c:f>'TOTAL MANGO PRODUCTION'!$C$3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PRODUCTION'!$C$28:$C$40</c:f>
              <c:numCache>
                <c:formatCode>0%</c:formatCode>
                <c:ptCount val="13"/>
                <c:pt idx="0">
                  <c:v>0.37550715852404432</c:v>
                </c:pt>
                <c:pt idx="1">
                  <c:v>0.33250910294824571</c:v>
                </c:pt>
                <c:pt idx="2">
                  <c:v>0.40760488820162172</c:v>
                </c:pt>
                <c:pt idx="3">
                  <c:v>0.39760227933458675</c:v>
                </c:pt>
                <c:pt idx="4">
                  <c:v>0.32337559121184284</c:v>
                </c:pt>
                <c:pt idx="5">
                  <c:v>0.46861064892814841</c:v>
                </c:pt>
                <c:pt idx="6">
                  <c:v>0.31802372425180542</c:v>
                </c:pt>
                <c:pt idx="7">
                  <c:v>0.34899540973317483</c:v>
                </c:pt>
                <c:pt idx="8">
                  <c:v>0.28289891035294851</c:v>
                </c:pt>
                <c:pt idx="9">
                  <c:v>0.3335143575151624</c:v>
                </c:pt>
                <c:pt idx="10">
                  <c:v>0.3488652856559894</c:v>
                </c:pt>
                <c:pt idx="11">
                  <c:v>0.24091248784817337</c:v>
                </c:pt>
                <c:pt idx="12">
                  <c:v>0.40717863376886665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00-4203-9C32-7B4EED7AFF7D}"/>
            </c:ext>
          </c:extLst>
        </c:ser>
        <c:ser>
          <c:idx val="4"/>
          <c:order val="4"/>
          <c:tx>
            <c:strRef>
              <c:f>'TOTAL MANGO PRODUCTION'!$F$3</c:f>
              <c:strCache>
                <c:ptCount val="1"/>
                <c:pt idx="0">
                  <c:v>JUICE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accent4">
                  <a:lumMod val="75000"/>
                </a:schemeClr>
              </a:solidFill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PRODUCTION'!$F$18:$F$43</c:f>
              <c:numCache>
                <c:formatCode>_ * #,##0_ ;_ * \-#,##0_ ;_ * "-"_ ;_ @_ </c:formatCode>
                <c:ptCount val="26"/>
                <c:pt idx="0">
                  <c:v>8000</c:v>
                </c:pt>
                <c:pt idx="1">
                  <c:v>15153</c:v>
                </c:pt>
                <c:pt idx="2">
                  <c:v>11761</c:v>
                </c:pt>
                <c:pt idx="3">
                  <c:v>19868</c:v>
                </c:pt>
                <c:pt idx="4">
                  <c:v>34922</c:v>
                </c:pt>
                <c:pt idx="5">
                  <c:v>16174</c:v>
                </c:pt>
                <c:pt idx="6">
                  <c:v>18550</c:v>
                </c:pt>
                <c:pt idx="7">
                  <c:v>32473</c:v>
                </c:pt>
                <c:pt idx="8">
                  <c:v>14316</c:v>
                </c:pt>
                <c:pt idx="9">
                  <c:v>17390</c:v>
                </c:pt>
                <c:pt idx="10">
                  <c:v>16190</c:v>
                </c:pt>
                <c:pt idx="11">
                  <c:v>18797</c:v>
                </c:pt>
                <c:pt idx="12">
                  <c:v>11195.397000000001</c:v>
                </c:pt>
                <c:pt idx="13">
                  <c:v>12661</c:v>
                </c:pt>
                <c:pt idx="14">
                  <c:v>23781</c:v>
                </c:pt>
                <c:pt idx="15">
                  <c:v>11303</c:v>
                </c:pt>
                <c:pt idx="16">
                  <c:v>15289</c:v>
                </c:pt>
                <c:pt idx="17">
                  <c:v>10086.710000000001</c:v>
                </c:pt>
                <c:pt idx="18">
                  <c:v>15547.352000000003</c:v>
                </c:pt>
                <c:pt idx="19">
                  <c:v>9087</c:v>
                </c:pt>
                <c:pt idx="20">
                  <c:v>7110.9179999999997</c:v>
                </c:pt>
                <c:pt idx="21">
                  <c:v>6176.1610000000001</c:v>
                </c:pt>
                <c:pt idx="22">
                  <c:v>8499.2469999999994</c:v>
                </c:pt>
                <c:pt idx="23">
                  <c:v>10578</c:v>
                </c:pt>
                <c:pt idx="24">
                  <c:v>5990.11</c:v>
                </c:pt>
                <c:pt idx="25">
                  <c:v>10190.86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00-4203-9C32-7B4EED7AFF7D}"/>
            </c:ext>
          </c:extLst>
        </c:ser>
        <c:ser>
          <c:idx val="5"/>
          <c:order val="5"/>
          <c:tx>
            <c:strRef>
              <c:f>'TOTAL MANGO PRODUCTION'!$G$3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PRODUCTION'!$G$28:$G$40</c:f>
              <c:numCache>
                <c:formatCode>0%</c:formatCode>
                <c:ptCount val="13"/>
                <c:pt idx="0">
                  <c:v>0.23382541909631835</c:v>
                </c:pt>
                <c:pt idx="1">
                  <c:v>0.24039129261992978</c:v>
                </c:pt>
                <c:pt idx="2">
                  <c:v>0.16297494794849185</c:v>
                </c:pt>
                <c:pt idx="3">
                  <c:v>0.17978723066625724</c:v>
                </c:pt>
                <c:pt idx="4">
                  <c:v>0.26517913567616669</c:v>
                </c:pt>
                <c:pt idx="5">
                  <c:v>0.18264504016671937</c:v>
                </c:pt>
                <c:pt idx="6">
                  <c:v>0.16207549066952845</c:v>
                </c:pt>
                <c:pt idx="7">
                  <c:v>0.11734051631032374</c:v>
                </c:pt>
                <c:pt idx="8">
                  <c:v>0.17593315758694944</c:v>
                </c:pt>
                <c:pt idx="9">
                  <c:v>0.1010214988913427</c:v>
                </c:pt>
                <c:pt idx="10">
                  <c:v>9.9230097573852663E-2</c:v>
                </c:pt>
                <c:pt idx="11">
                  <c:v>9.9194287457390826E-2</c:v>
                </c:pt>
                <c:pt idx="12">
                  <c:v>9.8877479472118238E-2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00-4203-9C32-7B4EED7AFF7D}"/>
            </c:ext>
          </c:extLst>
        </c:ser>
        <c:ser>
          <c:idx val="6"/>
          <c:order val="6"/>
          <c:tx>
            <c:strRef>
              <c:f>'TOTAL MANGO PRODUCTION'!#REF!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00-4203-9C32-7B4EED7AFF7D}"/>
            </c:ext>
          </c:extLst>
        </c:ser>
        <c:ser>
          <c:idx val="8"/>
          <c:order val="8"/>
          <c:tx>
            <c:strRef>
              <c:f>'TOTAL MANGO PRODUCTION'!$I$3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PRODUCTION'!$I$28:$I$40</c:f>
              <c:numCache>
                <c:formatCode>0%</c:formatCode>
                <c:ptCount val="13"/>
                <c:pt idx="0">
                  <c:v>0.1885479213281307</c:v>
                </c:pt>
                <c:pt idx="1">
                  <c:v>0.23278194968707569</c:v>
                </c:pt>
                <c:pt idx="2">
                  <c:v>0.27986442770272063</c:v>
                </c:pt>
                <c:pt idx="3">
                  <c:v>0.20811639306884655</c:v>
                </c:pt>
                <c:pt idx="4">
                  <c:v>0.17465627190176186</c:v>
                </c:pt>
                <c:pt idx="5">
                  <c:v>0.2252893202146482</c:v>
                </c:pt>
                <c:pt idx="6">
                  <c:v>0.29440516233070468</c:v>
                </c:pt>
                <c:pt idx="7">
                  <c:v>0.2643756560532044</c:v>
                </c:pt>
                <c:pt idx="8">
                  <c:v>0.33557468746066754</c:v>
                </c:pt>
                <c:pt idx="9">
                  <c:v>0.25458262623657396</c:v>
                </c:pt>
                <c:pt idx="10">
                  <c:v>0.27048795466548642</c:v>
                </c:pt>
                <c:pt idx="11">
                  <c:v>0.29332743236931991</c:v>
                </c:pt>
                <c:pt idx="12">
                  <c:v>0.1734581212528877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00-4203-9C32-7B4EED7AFF7D}"/>
            </c:ext>
          </c:extLst>
        </c:ser>
        <c:ser>
          <c:idx val="10"/>
          <c:order val="10"/>
          <c:tx>
            <c:strRef>
              <c:f>'TOTAL MANGO PRODUCTION'!$K$3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PRODUCTION'!$K$28:$K$40</c:f>
              <c:numCache>
                <c:formatCode>0%</c:formatCode>
                <c:ptCount val="13"/>
                <c:pt idx="0">
                  <c:v>9.4843287286719893E-3</c:v>
                </c:pt>
                <c:pt idx="1">
                  <c:v>1.3714056597244052E-2</c:v>
                </c:pt>
                <c:pt idx="2">
                  <c:v>1.3722426166195798E-2</c:v>
                </c:pt>
                <c:pt idx="3">
                  <c:v>2.1388389813222278E-2</c:v>
                </c:pt>
                <c:pt idx="4">
                  <c:v>2.8108787665789468E-2</c:v>
                </c:pt>
                <c:pt idx="5">
                  <c:v>3.6482470148208934E-2</c:v>
                </c:pt>
                <c:pt idx="6">
                  <c:v>4.954746019098278E-2</c:v>
                </c:pt>
                <c:pt idx="7">
                  <c:v>5.2316087096969631E-2</c:v>
                </c:pt>
                <c:pt idx="8">
                  <c:v>6.8332240187425827E-2</c:v>
                </c:pt>
                <c:pt idx="9">
                  <c:v>4.3636974068702851E-2</c:v>
                </c:pt>
                <c:pt idx="10">
                  <c:v>4.1228257546699218E-2</c:v>
                </c:pt>
                <c:pt idx="11">
                  <c:v>5.2205671873369081E-2</c:v>
                </c:pt>
                <c:pt idx="12">
                  <c:v>5.0083809578188643E-2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00-4203-9C32-7B4EED7AFF7D}"/>
            </c:ext>
          </c:extLst>
        </c:ser>
        <c:ser>
          <c:idx val="12"/>
          <c:order val="12"/>
          <c:tx>
            <c:strRef>
              <c:f>'TOTAL MANGO PRODUCTION'!$M$3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MANGO PRODUCTION'!$A$18:$A$43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'TOTAL MANGO PRODUCTION'!$M$28:$M$40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1.1364047746597848E-2</c:v>
                </c:pt>
                <c:pt idx="7">
                  <c:v>6.9287222012359651E-2</c:v>
                </c:pt>
                <c:pt idx="8">
                  <c:v>2.5166687064998302E-2</c:v>
                </c:pt>
                <c:pt idx="9">
                  <c:v>7.5829536365015895E-2</c:v>
                </c:pt>
                <c:pt idx="10">
                  <c:v>6.3695614535899142E-2</c:v>
                </c:pt>
                <c:pt idx="11">
                  <c:v>9.9194287457390826E-2</c:v>
                </c:pt>
                <c:pt idx="12">
                  <c:v>9.8877479472118238E-2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900-4203-9C32-7B4EED7AF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6830112"/>
        <c:axId val="846829280"/>
      </c:barChart>
      <c:barChart>
        <c:barDir val="col"/>
        <c:grouping val="clustered"/>
        <c:varyColors val="0"/>
        <c:ser>
          <c:idx val="7"/>
          <c:order val="7"/>
          <c:tx>
            <c:strRef>
              <c:f>'TOTAL MANGO PRODUCTION'!$H$3</c:f>
              <c:strCache>
                <c:ptCount val="1"/>
                <c:pt idx="0">
                  <c:v>NATIONAL FRESH PRODUCE MARKETS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</c:spPr>
          <c:invertIfNegative val="0"/>
          <c:cat>
            <c:strRef>
              <c:f>'TOTAL MANGO PRODUCTION'!$A$28:$A$42</c:f>
              <c:strCache>
                <c:ptCount val="15"/>
                <c:pt idx="0">
                  <c:v>10/11</c:v>
                </c:pt>
                <c:pt idx="1">
                  <c:v>11/12</c:v>
                </c:pt>
                <c:pt idx="2">
                  <c:v>12/13</c:v>
                </c:pt>
                <c:pt idx="3">
                  <c:v>13/14</c:v>
                </c:pt>
                <c:pt idx="4">
                  <c:v>14/15</c:v>
                </c:pt>
                <c:pt idx="5">
                  <c:v>15/16</c:v>
                </c:pt>
                <c:pt idx="6">
                  <c:v>16/17</c:v>
                </c:pt>
                <c:pt idx="7">
                  <c:v>17/18</c:v>
                </c:pt>
                <c:pt idx="8">
                  <c:v>18/19</c:v>
                </c:pt>
                <c:pt idx="9">
                  <c:v>19/20</c:v>
                </c:pt>
                <c:pt idx="10">
                  <c:v>20/21</c:v>
                </c:pt>
                <c:pt idx="11">
                  <c:v>21/22</c:v>
                </c:pt>
                <c:pt idx="12">
                  <c:v>22/23</c:v>
                </c:pt>
                <c:pt idx="13">
                  <c:v>23/24</c:v>
                </c:pt>
                <c:pt idx="14">
                  <c:v>24/25</c:v>
                </c:pt>
              </c:strCache>
            </c:strRef>
          </c:cat>
          <c:val>
            <c:numRef>
              <c:f>'TOTAL MANGO PRODUCTION'!$H$18:$H$43</c:f>
              <c:numCache>
                <c:formatCode>_ * #,##0_ ;_ * \-#,##0_ ;_ * "-"_ ;_ @_ </c:formatCode>
                <c:ptCount val="26"/>
                <c:pt idx="0">
                  <c:v>20277.056</c:v>
                </c:pt>
                <c:pt idx="1">
                  <c:v>24513</c:v>
                </c:pt>
                <c:pt idx="2">
                  <c:v>16564</c:v>
                </c:pt>
                <c:pt idx="3">
                  <c:v>17032.82</c:v>
                </c:pt>
                <c:pt idx="4">
                  <c:v>19653.191999999999</c:v>
                </c:pt>
                <c:pt idx="5">
                  <c:v>15964.632</c:v>
                </c:pt>
                <c:pt idx="6">
                  <c:v>21161.439999999999</c:v>
                </c:pt>
                <c:pt idx="7">
                  <c:v>18654</c:v>
                </c:pt>
                <c:pt idx="8">
                  <c:v>14452</c:v>
                </c:pt>
                <c:pt idx="9">
                  <c:v>15099</c:v>
                </c:pt>
                <c:pt idx="10">
                  <c:v>13055</c:v>
                </c:pt>
                <c:pt idx="11">
                  <c:v>18202</c:v>
                </c:pt>
                <c:pt idx="12">
                  <c:v>19225</c:v>
                </c:pt>
                <c:pt idx="13">
                  <c:v>14656</c:v>
                </c:pt>
                <c:pt idx="14">
                  <c:v>15663</c:v>
                </c:pt>
                <c:pt idx="15">
                  <c:v>13942.044</c:v>
                </c:pt>
                <c:pt idx="16">
                  <c:v>27772</c:v>
                </c:pt>
                <c:pt idx="17">
                  <c:v>22726</c:v>
                </c:pt>
                <c:pt idx="18">
                  <c:v>29655</c:v>
                </c:pt>
                <c:pt idx="19">
                  <c:v>22900</c:v>
                </c:pt>
                <c:pt idx="20">
                  <c:v>19383.41</c:v>
                </c:pt>
                <c:pt idx="21">
                  <c:v>18263.526000000002</c:v>
                </c:pt>
                <c:pt idx="22">
                  <c:v>14910.002</c:v>
                </c:pt>
                <c:pt idx="23">
                  <c:v>18426.824000000001</c:v>
                </c:pt>
                <c:pt idx="24">
                  <c:v>16809.964</c:v>
                </c:pt>
                <c:pt idx="25">
                  <c:v>22205.718000000001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00-4203-9C32-7B4EED7AFF7D}"/>
            </c:ext>
          </c:extLst>
        </c:ser>
        <c:ser>
          <c:idx val="9"/>
          <c:order val="9"/>
          <c:tx>
            <c:strRef>
              <c:f>'TOTAL MANGO PRODUCTION'!$J$3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CCFFFF"/>
            </a:solidFill>
            <a:ln>
              <a:solidFill>
                <a:schemeClr val="accent5">
                  <a:lumMod val="75000"/>
                </a:schemeClr>
              </a:solidFill>
            </a:ln>
            <a:effectLst/>
          </c:spPr>
          <c:invertIfNegative val="0"/>
          <c:cat>
            <c:strRef>
              <c:f>'TOTAL MANGO PRODUCTION'!$A$28:$A$42</c:f>
              <c:strCache>
                <c:ptCount val="15"/>
                <c:pt idx="0">
                  <c:v>10/11</c:v>
                </c:pt>
                <c:pt idx="1">
                  <c:v>11/12</c:v>
                </c:pt>
                <c:pt idx="2">
                  <c:v>12/13</c:v>
                </c:pt>
                <c:pt idx="3">
                  <c:v>13/14</c:v>
                </c:pt>
                <c:pt idx="4">
                  <c:v>14/15</c:v>
                </c:pt>
                <c:pt idx="5">
                  <c:v>15/16</c:v>
                </c:pt>
                <c:pt idx="6">
                  <c:v>16/17</c:v>
                </c:pt>
                <c:pt idx="7">
                  <c:v>17/18</c:v>
                </c:pt>
                <c:pt idx="8">
                  <c:v>18/19</c:v>
                </c:pt>
                <c:pt idx="9">
                  <c:v>19/20</c:v>
                </c:pt>
                <c:pt idx="10">
                  <c:v>20/21</c:v>
                </c:pt>
                <c:pt idx="11">
                  <c:v>21/22</c:v>
                </c:pt>
                <c:pt idx="12">
                  <c:v>22/23</c:v>
                </c:pt>
                <c:pt idx="13">
                  <c:v>23/24</c:v>
                </c:pt>
                <c:pt idx="14">
                  <c:v>24/25</c:v>
                </c:pt>
              </c:strCache>
            </c:strRef>
          </c:cat>
          <c:val>
            <c:numRef>
              <c:f>'TOTAL MANGO PRODUCTION'!$J$18:$J$43</c:f>
              <c:numCache>
                <c:formatCode>_ * #,##0_ ;_ * \-#,##0_ ;_ * "-"_ ;_ @_ </c:formatCode>
                <c:ptCount val="26"/>
                <c:pt idx="0">
                  <c:v>11920.4</c:v>
                </c:pt>
                <c:pt idx="1">
                  <c:v>16406.272000000001</c:v>
                </c:pt>
                <c:pt idx="2">
                  <c:v>17336.72</c:v>
                </c:pt>
                <c:pt idx="3">
                  <c:v>7583.5159999999996</c:v>
                </c:pt>
                <c:pt idx="4">
                  <c:v>6055.5839999999998</c:v>
                </c:pt>
                <c:pt idx="5">
                  <c:v>2354.7840000000001</c:v>
                </c:pt>
                <c:pt idx="6">
                  <c:v>4429.5320000000002</c:v>
                </c:pt>
                <c:pt idx="7">
                  <c:v>2583.4760000000001</c:v>
                </c:pt>
                <c:pt idx="8">
                  <c:v>1619.7919999999999</c:v>
                </c:pt>
                <c:pt idx="9">
                  <c:v>1615.576</c:v>
                </c:pt>
                <c:pt idx="10">
                  <c:v>656.69200000000001</c:v>
                </c:pt>
                <c:pt idx="11">
                  <c:v>1072.348</c:v>
                </c:pt>
                <c:pt idx="12">
                  <c:v>942.64800000000002</c:v>
                </c:pt>
                <c:pt idx="13">
                  <c:v>1506.2159999999999</c:v>
                </c:pt>
                <c:pt idx="14">
                  <c:v>2520.768</c:v>
                </c:pt>
                <c:pt idx="15">
                  <c:v>2257.7199999999998</c:v>
                </c:pt>
                <c:pt idx="16">
                  <c:v>4673.9399999999996</c:v>
                </c:pt>
                <c:pt idx="17">
                  <c:v>4497.1440000000002</c:v>
                </c:pt>
                <c:pt idx="18">
                  <c:v>6038.5739999999996</c:v>
                </c:pt>
                <c:pt idx="19">
                  <c:v>3925.1959999999999</c:v>
                </c:pt>
                <c:pt idx="20">
                  <c:v>2954.4540000000002</c:v>
                </c:pt>
                <c:pt idx="21">
                  <c:v>3250.4960000000001</c:v>
                </c:pt>
                <c:pt idx="22">
                  <c:v>4305.0720000000001</c:v>
                </c:pt>
                <c:pt idx="23">
                  <c:v>6358.3519999999999</c:v>
                </c:pt>
                <c:pt idx="24">
                  <c:v>6136.0879999999997</c:v>
                </c:pt>
                <c:pt idx="25">
                  <c:v>9435.1440000000002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00-4203-9C32-7B4EED7AFF7D}"/>
            </c:ext>
          </c:extLst>
        </c:ser>
        <c:ser>
          <c:idx val="11"/>
          <c:order val="11"/>
          <c:tx>
            <c:strRef>
              <c:f>'TOTAL MANGO PRODUCTION'!$L$3</c:f>
              <c:strCache>
                <c:ptCount val="1"/>
                <c:pt idx="0">
                  <c:v>DIRECT SALES1</c:v>
                </c:pt>
              </c:strCache>
            </c:strRef>
          </c:tx>
          <c:spPr>
            <a:solidFill>
              <a:srgbClr val="CCFFCC"/>
            </a:solidFill>
            <a:ln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cat>
            <c:strRef>
              <c:f>'TOTAL MANGO PRODUCTION'!$A$28:$A$42</c:f>
              <c:strCache>
                <c:ptCount val="15"/>
                <c:pt idx="0">
                  <c:v>10/11</c:v>
                </c:pt>
                <c:pt idx="1">
                  <c:v>11/12</c:v>
                </c:pt>
                <c:pt idx="2">
                  <c:v>12/13</c:v>
                </c:pt>
                <c:pt idx="3">
                  <c:v>13/14</c:v>
                </c:pt>
                <c:pt idx="4">
                  <c:v>14/15</c:v>
                </c:pt>
                <c:pt idx="5">
                  <c:v>15/16</c:v>
                </c:pt>
                <c:pt idx="6">
                  <c:v>16/17</c:v>
                </c:pt>
                <c:pt idx="7">
                  <c:v>17/18</c:v>
                </c:pt>
                <c:pt idx="8">
                  <c:v>18/19</c:v>
                </c:pt>
                <c:pt idx="9">
                  <c:v>19/20</c:v>
                </c:pt>
                <c:pt idx="10">
                  <c:v>20/21</c:v>
                </c:pt>
                <c:pt idx="11">
                  <c:v>21/22</c:v>
                </c:pt>
                <c:pt idx="12">
                  <c:v>22/23</c:v>
                </c:pt>
                <c:pt idx="13">
                  <c:v>23/24</c:v>
                </c:pt>
                <c:pt idx="14">
                  <c:v>24/25</c:v>
                </c:pt>
              </c:strCache>
            </c:strRef>
          </c:cat>
          <c:val>
            <c:numRef>
              <c:f>'TOTAL MANGO PRODUCTION'!$L$18:$L$43</c:f>
              <c:numCache>
                <c:formatCode>_ * #,##0_ ;_ * \-#,##0_ ;_ * "-"_ ;_ @_ </c:formatCode>
                <c:ptCount val="26"/>
                <c:pt idx="14">
                  <c:v>0</c:v>
                </c:pt>
                <c:pt idx="15">
                  <c:v>0</c:v>
                </c:pt>
                <c:pt idx="16">
                  <c:v>1072</c:v>
                </c:pt>
                <c:pt idx="17">
                  <c:v>5956</c:v>
                </c:pt>
                <c:pt idx="18">
                  <c:v>2224</c:v>
                </c:pt>
                <c:pt idx="19">
                  <c:v>6820.9539999999997</c:v>
                </c:pt>
                <c:pt idx="20">
                  <c:v>4564.4849999999997</c:v>
                </c:pt>
                <c:pt idx="21">
                  <c:v>6176.1610000000001</c:v>
                </c:pt>
                <c:pt idx="22">
                  <c:v>8499.2469999999994</c:v>
                </c:pt>
                <c:pt idx="23">
                  <c:v>10578</c:v>
                </c:pt>
                <c:pt idx="24">
                  <c:v>6720.21</c:v>
                </c:pt>
                <c:pt idx="25">
                  <c:v>6817.7290000000003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900-4203-9C32-7B4EED7AF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28516831"/>
        <c:axId val="1520824383"/>
      </c:barChart>
      <c:lineChart>
        <c:grouping val="standard"/>
        <c:varyColors val="0"/>
        <c:ser>
          <c:idx val="13"/>
          <c:order val="13"/>
          <c:tx>
            <c:strRef>
              <c:f>'TOTAL MANGO PRODUCTION'!$N$3</c:f>
              <c:strCache>
                <c:ptCount val="1"/>
                <c:pt idx="0">
                  <c:v>TOTAL</c:v>
                </c:pt>
              </c:strCache>
            </c:strRef>
          </c:tx>
          <c:spPr>
            <a:ln w="57150" cap="sq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strRef>
              <c:f>'TOTAL MANGO PRODUCTION'!$A$28:$A$42</c:f>
              <c:strCache>
                <c:ptCount val="15"/>
                <c:pt idx="0">
                  <c:v>10/11</c:v>
                </c:pt>
                <c:pt idx="1">
                  <c:v>11/12</c:v>
                </c:pt>
                <c:pt idx="2">
                  <c:v>12/13</c:v>
                </c:pt>
                <c:pt idx="3">
                  <c:v>13/14</c:v>
                </c:pt>
                <c:pt idx="4">
                  <c:v>14/15</c:v>
                </c:pt>
                <c:pt idx="5">
                  <c:v>15/16</c:v>
                </c:pt>
                <c:pt idx="6">
                  <c:v>16/17</c:v>
                </c:pt>
                <c:pt idx="7">
                  <c:v>17/18</c:v>
                </c:pt>
                <c:pt idx="8">
                  <c:v>18/19</c:v>
                </c:pt>
                <c:pt idx="9">
                  <c:v>19/20</c:v>
                </c:pt>
                <c:pt idx="10">
                  <c:v>20/21</c:v>
                </c:pt>
                <c:pt idx="11">
                  <c:v>21/22</c:v>
                </c:pt>
                <c:pt idx="12">
                  <c:v>22/23</c:v>
                </c:pt>
                <c:pt idx="13">
                  <c:v>23/24</c:v>
                </c:pt>
                <c:pt idx="14">
                  <c:v>24/25</c:v>
                </c:pt>
              </c:strCache>
            </c:strRef>
          </c:cat>
          <c:val>
            <c:numRef>
              <c:f>'TOTAL MANGO PRODUCTION'!$N$18:$N$43</c:f>
              <c:numCache>
                <c:formatCode>_ * #,##0_ ;_ * \-#,##0_ ;_ * "-"_ ;_ @_ </c:formatCode>
                <c:ptCount val="26"/>
                <c:pt idx="0">
                  <c:v>64697.455999999998</c:v>
                </c:pt>
                <c:pt idx="1">
                  <c:v>84904.271999999997</c:v>
                </c:pt>
                <c:pt idx="2">
                  <c:v>66776.72</c:v>
                </c:pt>
                <c:pt idx="3">
                  <c:v>73855.33600000001</c:v>
                </c:pt>
                <c:pt idx="4">
                  <c:v>89463.775999999998</c:v>
                </c:pt>
                <c:pt idx="5">
                  <c:v>58555.415999999997</c:v>
                </c:pt>
                <c:pt idx="6">
                  <c:v>85980.972000000009</c:v>
                </c:pt>
                <c:pt idx="7">
                  <c:v>95727.475999999995</c:v>
                </c:pt>
                <c:pt idx="8">
                  <c:v>63766.792000000001</c:v>
                </c:pt>
                <c:pt idx="9">
                  <c:v>68851.576000000001</c:v>
                </c:pt>
                <c:pt idx="10">
                  <c:v>69239.691999999995</c:v>
                </c:pt>
                <c:pt idx="11">
                  <c:v>78193.347999999998</c:v>
                </c:pt>
                <c:pt idx="12">
                  <c:v>68693.975000000006</c:v>
                </c:pt>
                <c:pt idx="13">
                  <c:v>70422.131500000003</c:v>
                </c:pt>
                <c:pt idx="14">
                  <c:v>89679.001099999994</c:v>
                </c:pt>
                <c:pt idx="15">
                  <c:v>61885.064000000006</c:v>
                </c:pt>
                <c:pt idx="16">
                  <c:v>94332.585000000006</c:v>
                </c:pt>
                <c:pt idx="17">
                  <c:v>85961.016000000003</c:v>
                </c:pt>
                <c:pt idx="18">
                  <c:v>88370.789299999989</c:v>
                </c:pt>
                <c:pt idx="19">
                  <c:v>89951.15</c:v>
                </c:pt>
                <c:pt idx="20">
                  <c:v>71660.89899999999</c:v>
                </c:pt>
                <c:pt idx="21">
                  <c:v>62263.272999999994</c:v>
                </c:pt>
                <c:pt idx="22">
                  <c:v>85957.359000000011</c:v>
                </c:pt>
                <c:pt idx="23">
                  <c:v>85725.175999999992</c:v>
                </c:pt>
                <c:pt idx="24">
                  <c:v>73520.122000000003</c:v>
                </c:pt>
                <c:pt idx="25">
                  <c:v>98164.751000000004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900-4203-9C32-7B4EED7AF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516831"/>
        <c:axId val="1520824383"/>
      </c:lineChart>
      <c:catAx>
        <c:axId val="84683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846829280"/>
        <c:crosses val="autoZero"/>
        <c:auto val="1"/>
        <c:lblAlgn val="ctr"/>
        <c:lblOffset val="100"/>
        <c:noMultiLvlLbl val="0"/>
      </c:catAx>
      <c:valAx>
        <c:axId val="84682928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TONS</a:t>
                </a:r>
              </a:p>
            </c:rich>
          </c:tx>
          <c:layout>
            <c:manualLayout>
              <c:xMode val="edge"/>
              <c:yMode val="edge"/>
              <c:x val="5.8309037900874635E-3"/>
              <c:y val="0.44169815743842783"/>
            </c:manualLayout>
          </c:layout>
          <c:overlay val="0"/>
          <c:spPr>
            <a:noFill/>
            <a:ln>
              <a:solidFill>
                <a:schemeClr val="bg1">
                  <a:lumMod val="75000"/>
                </a:schemeClr>
              </a:solidFill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 * #,##0_ ;_ * \-#,##0_ ;_ * &quot;-&quot;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846830112"/>
        <c:crosses val="autoZero"/>
        <c:crossBetween val="between"/>
      </c:valAx>
      <c:valAx>
        <c:axId val="1520824383"/>
        <c:scaling>
          <c:orientation val="minMax"/>
        </c:scaling>
        <c:delete val="0"/>
        <c:axPos val="r"/>
        <c:numFmt formatCode="_ * #,##0_ ;_ * \-#,##0_ ;_ * &quot;-&quot;_ ;_ 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128516831"/>
        <c:crosses val="max"/>
        <c:crossBetween val="between"/>
      </c:valAx>
      <c:catAx>
        <c:axId val="21285168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0824383"/>
        <c:crosses val="autoZero"/>
        <c:auto val="1"/>
        <c:lblAlgn val="ctr"/>
        <c:lblOffset val="100"/>
        <c:noMultiLvlLbl val="0"/>
      </c:cat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overlay val="0"/>
      <c:spPr>
        <a:noFill/>
        <a:ln w="5715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prstDash val="lg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accent2">
                    <a:lumMod val="75000"/>
                  </a:schemeClr>
                </a:solidFill>
                <a:latin typeface="Aptos Narrow" panose="020B0004020202020204" pitchFamily="34" charset="0"/>
                <a:ea typeface="Calibri"/>
                <a:cs typeface="Calibri"/>
              </a:defRPr>
            </a:pPr>
            <a:r>
              <a:rPr lang="en-US">
                <a:solidFill>
                  <a:schemeClr val="accent2">
                    <a:lumMod val="75000"/>
                  </a:schemeClr>
                </a:solidFill>
                <a:latin typeface="Aptos Narrow" panose="020B0004020202020204" pitchFamily="34" charset="0"/>
              </a:rPr>
              <a:t>TOTAL MANGO PRODUCTION PROCESSING : ACHAR 2000 - 2026 (TONS)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0000">
                    <a:lumMod val="65000"/>
                    <a:lumOff val="35000"/>
                  </a:srgbClr>
                </a:solidFill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2">
                        <a:lumMod val="75000"/>
                      </a:schemeClr>
                    </a:solidFill>
                    <a:latin typeface="Aptos Narrow" panose="020B00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cat>
            <c:strRef>
              <c:f>ACHAR!$B$7:$B$32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ACHAR!$C$7:$C$32</c:f>
              <c:numCache>
                <c:formatCode>General</c:formatCode>
                <c:ptCount val="26"/>
                <c:pt idx="0">
                  <c:v>20000</c:v>
                </c:pt>
                <c:pt idx="1">
                  <c:v>23561</c:v>
                </c:pt>
                <c:pt idx="2">
                  <c:v>15025</c:v>
                </c:pt>
                <c:pt idx="3">
                  <c:v>22143</c:v>
                </c:pt>
                <c:pt idx="4">
                  <c:v>16939</c:v>
                </c:pt>
                <c:pt idx="5">
                  <c:v>12456</c:v>
                </c:pt>
                <c:pt idx="6">
                  <c:v>25000</c:v>
                </c:pt>
                <c:pt idx="7">
                  <c:v>25000</c:v>
                </c:pt>
                <c:pt idx="8">
                  <c:v>25000</c:v>
                </c:pt>
                <c:pt idx="9">
                  <c:v>25000</c:v>
                </c:pt>
                <c:pt idx="10" formatCode="_ * #,##0_ ;_ * \-#,##0_ ;_ * &quot;-&quot;_ ;_ @_ ">
                  <c:v>26000</c:v>
                </c:pt>
                <c:pt idx="11" formatCode="_ * #,##0_ ;_ * \-#,##0_ ;_ * &quot;-&quot;_ ;_ @_ ">
                  <c:v>26000</c:v>
                </c:pt>
                <c:pt idx="12" formatCode="_ * #,##0_ ;_ * \-#,##0_ ;_ * &quot;-&quot;_ ;_ @_ ">
                  <c:v>28000</c:v>
                </c:pt>
                <c:pt idx="13" formatCode="_ * #,##0_ ;_ * \-#,##0_ ;_ * &quot;-&quot;_ ;_ @_ ">
                  <c:v>28000</c:v>
                </c:pt>
                <c:pt idx="14" formatCode="_ * #,##0_ ;_ * \-#,##0_ ;_ * &quot;-&quot;_ ;_ @_ ">
                  <c:v>29000</c:v>
                </c:pt>
                <c:pt idx="15" formatCode="_ * #,##0_ ;_ * \-#,##0_ ;_ * &quot;-&quot;_ ;_ @_ ">
                  <c:v>29000</c:v>
                </c:pt>
                <c:pt idx="16" formatCode="_ * #,##0_ ;_ * \-#,##0_ ;_ * &quot;-&quot;_ ;_ @_ ">
                  <c:v>30000</c:v>
                </c:pt>
                <c:pt idx="17" formatCode="_ * #,##0_ ;_ * \-#,##0_ ;_ * &quot;-&quot;_ ;_ @_ ">
                  <c:v>30000</c:v>
                </c:pt>
                <c:pt idx="18" formatCode="_ * #,##0_ ;_ * \-#,##0_ ;_ * &quot;-&quot;_ ;_ @_ ">
                  <c:v>25000</c:v>
                </c:pt>
                <c:pt idx="19" formatCode="_ * #,##0_ ;_ * \-#,##0_ ;_ * &quot;-&quot;_ ;_ @_ ">
                  <c:v>30000</c:v>
                </c:pt>
                <c:pt idx="20" formatCode="_ * #,##0_ ;_ * \-#,##0_ ;_ * &quot;-&quot;_ ;_ @_ ">
                  <c:v>25000</c:v>
                </c:pt>
                <c:pt idx="21" formatCode="_ * #,##0_ ;_ * \-#,##0_ ;_ * &quot;-&quot;_ ;_ @_ ">
                  <c:v>15000</c:v>
                </c:pt>
                <c:pt idx="22" formatCode="_ * #,##0_ ;_ * \-#,##0_ ;_ * &quot;-&quot;_ ;_ @_ ">
                  <c:v>35000</c:v>
                </c:pt>
                <c:pt idx="23" formatCode="_ * #,##0_ ;_ * \-#,##0_ ;_ * &quot;-&quot;_ ;_ @_ ">
                  <c:v>30000</c:v>
                </c:pt>
                <c:pt idx="24" formatCode="_ * #,##0_ ;_ * \-#,##0_ ;_ * &quot;-&quot;_ ;_ @_ ">
                  <c:v>30000</c:v>
                </c:pt>
                <c:pt idx="25" formatCode="_ * #,##0_ ;_ * \-#,##0_ ;_ * &quot;-&quot;_ ;_ @_ 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4-4D92-B1D0-E73993254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2731855"/>
        <c:axId val="1"/>
      </c:barChart>
      <c:catAx>
        <c:axId val="1522731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050" b="1" i="0" u="none" strike="noStrike" baseline="0">
                <a:solidFill>
                  <a:schemeClr val="accent2">
                    <a:lumMod val="75000"/>
                  </a:schemeClr>
                </a:solidFill>
                <a:latin typeface="Aptos Narrow" panose="020B0004020202020204" pitchFamily="34" charset="0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chemeClr val="tx1"/>
                    </a:solidFill>
                    <a:latin typeface="Aptos Narrow" panose="020B0004020202020204" pitchFamily="34" charset="0"/>
                    <a:ea typeface="Calibri"/>
                    <a:cs typeface="Calibri"/>
                  </a:defRPr>
                </a:pPr>
                <a:r>
                  <a:rPr lang="en-US" sz="1050">
                    <a:solidFill>
                      <a:schemeClr val="tx1"/>
                    </a:solidFill>
                    <a:latin typeface="Aptos Narrow" panose="020B0004020202020204" pitchFamily="34" charset="0"/>
                  </a:rPr>
                  <a:t>TONS</a:t>
                </a:r>
              </a:p>
            </c:rich>
          </c:tx>
          <c:overlay val="0"/>
          <c:spPr>
            <a:ln>
              <a:solidFill>
                <a:srgbClr val="C00000"/>
              </a:solidFill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chemeClr val="accent2">
                    <a:lumMod val="75000"/>
                  </a:schemeClr>
                </a:solidFill>
                <a:latin typeface="Aptos Narrow" panose="020B0004020202020204" pitchFamily="34" charset="0"/>
                <a:ea typeface="Calibri"/>
                <a:cs typeface="Calibri"/>
              </a:defRPr>
            </a:pPr>
            <a:endParaRPr lang="en-US"/>
          </a:p>
        </c:txPr>
        <c:crossAx val="1522731855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60000"/>
          <a:lumOff val="40000"/>
        </a:schemeClr>
      </a:solidFill>
      <a:prstDash val="lgDash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chemeClr val="tx1"/>
                </a:solidFill>
                <a:latin typeface="Aptos Narrow" panose="020B0004020202020204" pitchFamily="34" charset="0"/>
                <a:ea typeface="Calibri"/>
                <a:cs typeface="Calibri"/>
              </a:defRPr>
            </a:pPr>
            <a:r>
              <a:rPr lang="en-US">
                <a:solidFill>
                  <a:schemeClr val="tx1"/>
                </a:solidFill>
                <a:latin typeface="Aptos Narrow" panose="020B0004020202020204" pitchFamily="34" charset="0"/>
              </a:rPr>
              <a:t>TOTAL MANGO PRODUCTION PROCESSING : DRIED 2000 - 2026 (TONS)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DRIED!$C$6</c:f>
              <c:strCache>
                <c:ptCount val="1"/>
                <c:pt idx="0">
                  <c:v>TON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F79646">
                    <a:lumMod val="50000"/>
                  </a:srgbClr>
                </a:solidFill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6">
                        <a:lumMod val="50000"/>
                      </a:schemeClr>
                    </a:solidFill>
                    <a:latin typeface="Aptos Narrow" panose="020B00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cat>
            <c:strRef>
              <c:f>DRIED!$B$7:$B$32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DRIED!$C$7:$C$32</c:f>
              <c:numCache>
                <c:formatCode>General</c:formatCode>
                <c:ptCount val="26"/>
                <c:pt idx="0">
                  <c:v>4500</c:v>
                </c:pt>
                <c:pt idx="1">
                  <c:v>5271</c:v>
                </c:pt>
                <c:pt idx="2">
                  <c:v>6090</c:v>
                </c:pt>
                <c:pt idx="3">
                  <c:v>7228</c:v>
                </c:pt>
                <c:pt idx="4">
                  <c:v>11894</c:v>
                </c:pt>
                <c:pt idx="5">
                  <c:v>11606</c:v>
                </c:pt>
                <c:pt idx="6">
                  <c:v>16840</c:v>
                </c:pt>
                <c:pt idx="7">
                  <c:v>17017</c:v>
                </c:pt>
                <c:pt idx="8">
                  <c:v>8379</c:v>
                </c:pt>
                <c:pt idx="9">
                  <c:v>9747</c:v>
                </c:pt>
                <c:pt idx="10" formatCode="_ * #,##0_ ;_ * \-#,##0_ ;_ * &quot;-&quot;_ ;_ @_ ">
                  <c:v>13338</c:v>
                </c:pt>
                <c:pt idx="11" formatCode="_ * #,##0_ ;_ * \-#,##0_ ;_ * &quot;-&quot;_ ;_ @_ ">
                  <c:v>14122</c:v>
                </c:pt>
                <c:pt idx="12" formatCode="_ * #,##0_ ;_ * \-#,##0_ ;_ * &quot;-&quot;_ ;_ @_ ">
                  <c:v>9330.9299999999985</c:v>
                </c:pt>
                <c:pt idx="13" formatCode="_ * #,##0_ ;_ * \-#,##0_ ;_ * &quot;-&quot;_ ;_ @_ ">
                  <c:v>13598.915500000001</c:v>
                </c:pt>
                <c:pt idx="14" formatCode="_ * #,##0_ ;_ * \-#,##0_ ;_ * &quot;-&quot;_ ;_ @_ ">
                  <c:v>18714.233099999998</c:v>
                </c:pt>
                <c:pt idx="15" formatCode="_ * #,##0_ ;_ * \-#,##0_ ;_ * &quot;-&quot;_ ;_ @_ ">
                  <c:v>5382.3</c:v>
                </c:pt>
                <c:pt idx="16" formatCode="_ * #,##0_ ;_ * \-#,##0_ ;_ * &quot;-&quot;_ ;_ @_ ">
                  <c:v>15525.645</c:v>
                </c:pt>
                <c:pt idx="17" formatCode="_ * #,##0_ ;_ * \-#,##0_ ;_ * &quot;-&quot;_ ;_ @_ ">
                  <c:v>12695.162000000002</c:v>
                </c:pt>
                <c:pt idx="18" formatCode="_ * #,##0_ ;_ * \-#,##0_ ;_ * &quot;-&quot;_ ;_ @_ ">
                  <c:v>9905.8633000000009</c:v>
                </c:pt>
                <c:pt idx="19" formatCode="_ * #,##0_ ;_ * \-#,##0_ ;_ * &quot;-&quot;_ ;_ @_ ">
                  <c:v>17218</c:v>
                </c:pt>
                <c:pt idx="20" formatCode="_ * #,##0_ ;_ * \-#,##0_ ;_ * &quot;-&quot;_ ;_ @_ ">
                  <c:v>12647.632</c:v>
                </c:pt>
                <c:pt idx="21" formatCode="_ * #,##0_ ;_ * \-#,##0_ ;_ * &quot;-&quot;_ ;_ @_ ">
                  <c:v>13396.929</c:v>
                </c:pt>
                <c:pt idx="22" formatCode="_ * #,##0_ ;_ * \-#,##0_ ;_ * &quot;-&quot;_ ;_ @_ ">
                  <c:v>14743.790999999999</c:v>
                </c:pt>
                <c:pt idx="23" formatCode="_ * #,##0_ ;_ * \-#,##0_ ;_ * &quot;-&quot;_ ;_ @_ ">
                  <c:v>9784</c:v>
                </c:pt>
                <c:pt idx="24" formatCode="_ * #,##0_ ;_ * \-#,##0_ ;_ * &quot;-&quot;_ ;_ @_ ">
                  <c:v>7863.75</c:v>
                </c:pt>
                <c:pt idx="25" formatCode="_ * #,##0_ ;_ * \-#,##0_ ;_ * &quot;-&quot;_ ;_ @_ ">
                  <c:v>14515.3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2D-4E3E-BD2E-FCA7F304B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2733295"/>
        <c:axId val="1"/>
      </c:barChart>
      <c:catAx>
        <c:axId val="1522733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Aptos Narrow" panose="020B0004020202020204" pitchFamily="34" charset="0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ptos Narrow" panose="020B0004020202020204" pitchFamily="34" charset="0"/>
                    <a:ea typeface="Calibri"/>
                    <a:cs typeface="Calibri"/>
                  </a:defRPr>
                </a:pPr>
                <a:r>
                  <a:rPr lang="en-US">
                    <a:latin typeface="Aptos Narrow" panose="020B0004020202020204" pitchFamily="34" charset="0"/>
                  </a:rPr>
                  <a:t>TONS</a:t>
                </a:r>
              </a:p>
            </c:rich>
          </c:tx>
          <c:overlay val="0"/>
          <c:spPr>
            <a:ln>
              <a:solidFill>
                <a:schemeClr val="accent6">
                  <a:lumMod val="75000"/>
                </a:schemeClr>
              </a:solidFill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>
            <a:noFill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Aptos Narrow" panose="020B0004020202020204" pitchFamily="34" charset="0"/>
                <a:ea typeface="Calibri"/>
                <a:cs typeface="Calibri"/>
              </a:defRPr>
            </a:pPr>
            <a:endParaRPr lang="en-US"/>
          </a:p>
        </c:txPr>
        <c:crossAx val="1522733295"/>
        <c:crosses val="autoZero"/>
        <c:crossBetween val="between"/>
      </c:valAx>
      <c:spPr>
        <a:solidFill>
          <a:schemeClr val="accent6">
            <a:lumMod val="20000"/>
            <a:lumOff val="80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6">
          <a:lumMod val="75000"/>
        </a:schemeClr>
      </a:solidFill>
      <a:prstDash val="lgDash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4">
                    <a:lumMod val="50000"/>
                  </a:schemeClr>
                </a:solidFill>
                <a:latin typeface="Aptos Narrow" panose="020B0004020202020204" pitchFamily="34" charset="0"/>
              </a:rPr>
              <a:t>TOTAL MANGO PRODUCTION PROCESSING : JUICE 2000 - 2026 (TONS)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rgbClr val="000000">
                    <a:lumMod val="65000"/>
                    <a:lumOff val="35000"/>
                  </a:srgbClr>
                </a:solidFill>
              </a:defRPr>
            </a:pP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rgbClr val="000000">
                  <a:lumMod val="65000"/>
                  <a:lumOff val="35000"/>
                </a:srgb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'JUICE '!$C$8</c:f>
              <c:strCache>
                <c:ptCount val="1"/>
                <c:pt idx="0">
                  <c:v>TON 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8064A2">
                    <a:lumMod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>
                        <a:lumMod val="50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'JUICE '!$B$9:$B$34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'JUICE '!$C$9:$C$34</c:f>
              <c:numCache>
                <c:formatCode>General</c:formatCode>
                <c:ptCount val="26"/>
                <c:pt idx="0">
                  <c:v>9500</c:v>
                </c:pt>
                <c:pt idx="1">
                  <c:v>15153</c:v>
                </c:pt>
                <c:pt idx="2">
                  <c:v>11761</c:v>
                </c:pt>
                <c:pt idx="3">
                  <c:v>19868</c:v>
                </c:pt>
                <c:pt idx="4">
                  <c:v>34922</c:v>
                </c:pt>
                <c:pt idx="5">
                  <c:v>16174</c:v>
                </c:pt>
                <c:pt idx="6">
                  <c:v>18550</c:v>
                </c:pt>
                <c:pt idx="7">
                  <c:v>32473</c:v>
                </c:pt>
                <c:pt idx="8">
                  <c:v>14316</c:v>
                </c:pt>
                <c:pt idx="9">
                  <c:v>17390</c:v>
                </c:pt>
                <c:pt idx="10" formatCode="_ * #,##0_ ;_ * \-#,##0_ ;_ * &quot;-&quot;_ ;_ @_ ">
                  <c:v>16190</c:v>
                </c:pt>
                <c:pt idx="11" formatCode="_ * #,##0_ ;_ * \-#,##0_ ;_ * &quot;-&quot;_ ;_ @_ ">
                  <c:v>18797</c:v>
                </c:pt>
                <c:pt idx="12" formatCode="_ * #,##0_ ;_ * \-#,##0_ ;_ * &quot;-&quot;_ ;_ @_ ">
                  <c:v>11195.397000000001</c:v>
                </c:pt>
                <c:pt idx="13" formatCode="_ * #,##0_ ;_ * \-#,##0_ ;_ * &quot;-&quot;_ ;_ @_ ">
                  <c:v>12661</c:v>
                </c:pt>
                <c:pt idx="14" formatCode="_ * #,##0_ ;_ * \-#,##0_ ;_ * &quot;-&quot;_ ;_ @_ ">
                  <c:v>23781</c:v>
                </c:pt>
                <c:pt idx="15" formatCode="_ * #,##0_ ;_ * \-#,##0_ ;_ * &quot;-&quot;_ ;_ @_ ">
                  <c:v>11303</c:v>
                </c:pt>
                <c:pt idx="16" formatCode="_ * #,##0_ ;_ * \-#,##0_ ;_ * &quot;-&quot;_ ;_ @_ ">
                  <c:v>15289</c:v>
                </c:pt>
                <c:pt idx="17" formatCode="_ * #,##0_ ;_ * \-#,##0_ ;_ * &quot;-&quot;_ ;_ @_ ">
                  <c:v>10086.710000000001</c:v>
                </c:pt>
                <c:pt idx="18" formatCode="_ * #,##0_ ;_ * \-#,##0_ ;_ * &quot;-&quot;_ ;_ @_ ">
                  <c:v>15547.352000000003</c:v>
                </c:pt>
                <c:pt idx="19" formatCode="_ * #,##0_ ;_ * \-#,##0_ ;_ * &quot;-&quot;_ ;_ @_ ">
                  <c:v>9087</c:v>
                </c:pt>
                <c:pt idx="20" formatCode="_ * #,##0_ ;_ * \-#,##0_ ;_ * &quot;-&quot;_ ;_ @_ ">
                  <c:v>7110.9179999999997</c:v>
                </c:pt>
                <c:pt idx="21" formatCode="_ * #,##0_ ;_ * \-#,##0_ ;_ * &quot;-&quot;_ ;_ @_ ">
                  <c:v>6176.1610000000001</c:v>
                </c:pt>
                <c:pt idx="22" formatCode="_ * #,##0_ ;_ * \-#,##0_ ;_ * &quot;-&quot;_ ;_ @_ ">
                  <c:v>8499.2469999999994</c:v>
                </c:pt>
                <c:pt idx="23" formatCode="_ * #,##0_ ;_ * \-#,##0_ ;_ * &quot;-&quot;_ ;_ @_ ">
                  <c:v>10578</c:v>
                </c:pt>
                <c:pt idx="24" formatCode="_ * #,##0_ ;_ * \-#,##0_ ;_ * &quot;-&quot;_ ;_ @_ ">
                  <c:v>5990.11</c:v>
                </c:pt>
                <c:pt idx="25" formatCode="_ * #,##0_ ;_ * \-#,##0_ ;_ * &quot;-&quot;_ ;_ @_ ">
                  <c:v>10190.86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0-4B64-86F5-1B0351D7C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2080592"/>
        <c:axId val="1722081552"/>
      </c:barChart>
      <c:catAx>
        <c:axId val="172208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accent4">
                    <a:lumMod val="50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22081552"/>
        <c:crosses val="autoZero"/>
        <c:auto val="1"/>
        <c:lblAlgn val="ctr"/>
        <c:lblOffset val="100"/>
        <c:noMultiLvlLbl val="0"/>
      </c:catAx>
      <c:valAx>
        <c:axId val="17220815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  <a:latin typeface="Aptos Narrow" panose="020B0004020202020204" pitchFamily="34" charset="0"/>
                  </a:rPr>
                  <a:t>TONS</a:t>
                </a:r>
              </a:p>
            </c:rich>
          </c:tx>
          <c:layout>
            <c:manualLayout>
              <c:xMode val="edge"/>
              <c:yMode val="edge"/>
              <c:x val="1.1396009935167086E-2"/>
              <c:y val="0.47936483525151863"/>
            </c:manualLayout>
          </c:layout>
          <c:overlay val="0"/>
          <c:spPr>
            <a:noFill/>
            <a:ln w="3175">
              <a:solidFill>
                <a:schemeClr val="accent4">
                  <a:lumMod val="75000"/>
                </a:schemeClr>
              </a:solidFill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accent4">
                    <a:lumMod val="50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22080592"/>
        <c:crosses val="autoZero"/>
        <c:crossBetween val="between"/>
      </c:valAx>
      <c:spPr>
        <a:solidFill>
          <a:schemeClr val="accent4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75000"/>
        </a:schemeClr>
      </a:solidFill>
      <a:prstDash val="lg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en-US" sz="2000" b="1">
                <a:solidFill>
                  <a:srgbClr val="002060"/>
                </a:solidFill>
                <a:latin typeface="Aptos Narrow" panose="020B0004020202020204" pitchFamily="34" charset="0"/>
              </a:rPr>
              <a:t>TOTAL MANGO PRODUCTION NFPM SALES: 2000 - 2026 (TONS)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rgbClr val="000000">
                    <a:lumMod val="65000"/>
                    <a:lumOff val="35000"/>
                  </a:srgbClr>
                </a:solidFill>
              </a:defRPr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rgbClr val="000000">
                  <a:lumMod val="65000"/>
                  <a:lumOff val="35000"/>
                </a:srgb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NFPM!$E$6</c:f>
              <c:strCache>
                <c:ptCount val="1"/>
                <c:pt idx="0">
                  <c:v>TONS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70C0"/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2060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NFPM!$D$7:$D$32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NFPM!$E$7:$E$32</c:f>
              <c:numCache>
                <c:formatCode>0</c:formatCode>
                <c:ptCount val="26"/>
                <c:pt idx="0">
                  <c:v>20277.056</c:v>
                </c:pt>
                <c:pt idx="1">
                  <c:v>24513</c:v>
                </c:pt>
                <c:pt idx="2">
                  <c:v>16564</c:v>
                </c:pt>
                <c:pt idx="3">
                  <c:v>17032.82</c:v>
                </c:pt>
                <c:pt idx="4">
                  <c:v>19653.191999999999</c:v>
                </c:pt>
                <c:pt idx="5">
                  <c:v>15964.632</c:v>
                </c:pt>
                <c:pt idx="6">
                  <c:v>21161.439999999999</c:v>
                </c:pt>
                <c:pt idx="7">
                  <c:v>18654</c:v>
                </c:pt>
                <c:pt idx="8">
                  <c:v>14452</c:v>
                </c:pt>
                <c:pt idx="9">
                  <c:v>15099</c:v>
                </c:pt>
                <c:pt idx="10" formatCode="_ * #,##0_ ;_ * \-#,##0_ ;_ * &quot;-&quot;_ ;_ @_ ">
                  <c:v>13055</c:v>
                </c:pt>
                <c:pt idx="11" formatCode="_ * #,##0_ ;_ * \-#,##0_ ;_ * &quot;-&quot;_ ;_ @_ ">
                  <c:v>18202</c:v>
                </c:pt>
                <c:pt idx="12" formatCode="_ * #,##0_ ;_ * \-#,##0_ ;_ * &quot;-&quot;_ ;_ @_ ">
                  <c:v>19225</c:v>
                </c:pt>
                <c:pt idx="13" formatCode="_ * #,##0_ ;_ * \-#,##0_ ;_ * &quot;-&quot;_ ;_ @_ ">
                  <c:v>14656</c:v>
                </c:pt>
                <c:pt idx="14" formatCode="_ * #,##0_ ;_ * \-#,##0_ ;_ * &quot;-&quot;_ ;_ @_ ">
                  <c:v>15663</c:v>
                </c:pt>
                <c:pt idx="15" formatCode="_ * #,##0_ ;_ * \-#,##0_ ;_ * &quot;-&quot;_ ;_ @_ ">
                  <c:v>13942.044</c:v>
                </c:pt>
                <c:pt idx="16" formatCode="_ * #,##0_ ;_ * \-#,##0_ ;_ * &quot;-&quot;_ ;_ @_ ">
                  <c:v>27772</c:v>
                </c:pt>
                <c:pt idx="17" formatCode="_ * #,##0_ ;_ * \-#,##0_ ;_ * &quot;-&quot;_ ;_ @_ ">
                  <c:v>22726</c:v>
                </c:pt>
                <c:pt idx="18" formatCode="_ * #,##0_ ;_ * \-#,##0_ ;_ * &quot;-&quot;_ ;_ @_ ">
                  <c:v>29655</c:v>
                </c:pt>
                <c:pt idx="19" formatCode="_ * #,##0_ ;_ * \-#,##0_ ;_ * &quot;-&quot;_ ;_ @_ ">
                  <c:v>22900</c:v>
                </c:pt>
                <c:pt idx="20" formatCode="_ * #,##0_ ;_ * \-#,##0_ ;_ * &quot;-&quot;_ ;_ @_ ">
                  <c:v>19383.41</c:v>
                </c:pt>
                <c:pt idx="21" formatCode="_ * #,##0_ ;_ * \-#,##0_ ;_ * &quot;-&quot;_ ;_ @_ ">
                  <c:v>18263.526000000002</c:v>
                </c:pt>
                <c:pt idx="22" formatCode="_ * #,##0_ ;_ * \-#,##0_ ;_ * &quot;-&quot;_ ;_ @_ ">
                  <c:v>14910.002</c:v>
                </c:pt>
                <c:pt idx="23" formatCode="_ * #,##0_ ;_ * \-#,##0_ ;_ * &quot;-&quot;_ ;_ @_ ">
                  <c:v>18426.824000000001</c:v>
                </c:pt>
                <c:pt idx="24" formatCode="_ * #,##0_ ;_ * \-#,##0_ ;_ * &quot;-&quot;_ ;_ @_ ">
                  <c:v>16809.964</c:v>
                </c:pt>
                <c:pt idx="25" formatCode="_(* #,##0_);_(* \(#,##0\);_(* &quot;-&quot;??_);_(@_)">
                  <c:v>22205.718000000001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F-45B0-AF4C-D414F3F15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6896720"/>
        <c:axId val="1366899120"/>
      </c:barChart>
      <c:catAx>
        <c:axId val="136689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66899120"/>
        <c:crosses val="autoZero"/>
        <c:auto val="1"/>
        <c:lblAlgn val="ctr"/>
        <c:lblOffset val="100"/>
        <c:noMultiLvlLbl val="0"/>
      </c:catAx>
      <c:valAx>
        <c:axId val="1366899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chemeClr val="tx1"/>
                    </a:solidFill>
                    <a:latin typeface="Aptos Narrow" panose="020B0004020202020204" pitchFamily="34" charset="0"/>
                  </a:rPr>
                  <a:t>TONS</a:t>
                </a:r>
              </a:p>
            </c:rich>
          </c:tx>
          <c:layout>
            <c:manualLayout>
              <c:xMode val="edge"/>
              <c:yMode val="edge"/>
              <c:x val="7.1725900238712509E-3"/>
              <c:y val="0.48208339560142088"/>
            </c:manualLayout>
          </c:layout>
          <c:overlay val="0"/>
          <c:spPr>
            <a:noFill/>
            <a:ln>
              <a:solidFill>
                <a:srgbClr val="0070C0"/>
              </a:solidFill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66896720"/>
        <c:crosses val="autoZero"/>
        <c:crossBetween val="between"/>
      </c:valAx>
      <c:spPr>
        <a:solidFill>
          <a:schemeClr val="accent1">
            <a:lumMod val="20000"/>
            <a:lumOff val="80000"/>
          </a:schemeClr>
        </a:solidFill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2060"/>
      </a:solidFill>
      <a:prstDash val="lg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2000" b="1" i="0">
                <a:solidFill>
                  <a:srgbClr val="757575"/>
                </a:solidFill>
                <a:latin typeface="Calibri"/>
              </a:defRPr>
            </a:pPr>
            <a:r>
              <a:rPr lang="en-ZA" sz="2000" b="1" i="0">
                <a:solidFill>
                  <a:schemeClr val="accent5">
                    <a:lumMod val="50000"/>
                  </a:schemeClr>
                </a:solidFill>
                <a:latin typeface="Aptos Narrow" panose="020B0004020202020204" pitchFamily="34" charset="0"/>
              </a:rPr>
              <a:t>TOTAL</a:t>
            </a:r>
            <a:r>
              <a:rPr lang="en-ZA" sz="2000" b="1" i="0" baseline="0">
                <a:solidFill>
                  <a:schemeClr val="accent5">
                    <a:lumMod val="50000"/>
                  </a:schemeClr>
                </a:solidFill>
                <a:latin typeface="Aptos Narrow" panose="020B0004020202020204" pitchFamily="34" charset="0"/>
              </a:rPr>
              <a:t> MANGO PRODUCTION EXPORTS: 2000 - 2026 (TONS) </a:t>
            </a:r>
            <a:endParaRPr lang="en-ZA" sz="2000" b="1" i="0">
              <a:solidFill>
                <a:schemeClr val="accent5">
                  <a:lumMod val="50000"/>
                </a:schemeClr>
              </a:solidFill>
              <a:latin typeface="Aptos Narrow" panose="020B0004020202020204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33CCCC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solidFill>
                <a:srgbClr val="FFFFFF"/>
              </a:solidFill>
              <a:ln>
                <a:solidFill>
                  <a:srgbClr val="000000">
                    <a:lumMod val="65000"/>
                    <a:lumOff val="35000"/>
                  </a:srgbClr>
                </a:solidFill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5">
                        <a:lumMod val="50000"/>
                      </a:schemeClr>
                    </a:solidFill>
                    <a:latin typeface="Aptos Narrow" panose="020B00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1"/>
              </c:ext>
            </c:extLst>
          </c:dLbls>
          <c:cat>
            <c:strRef>
              <c:f>EXPORT!$B$7:$B$32</c:f>
              <c:strCache>
                <c:ptCount val="26"/>
                <c:pt idx="0">
                  <c:v>00/01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</c:strCache>
            </c:strRef>
          </c:cat>
          <c:val>
            <c:numRef>
              <c:f>EXPORT!$C$7:$C$32</c:f>
              <c:numCache>
                <c:formatCode>0</c:formatCode>
                <c:ptCount val="26"/>
                <c:pt idx="0">
                  <c:v>11920.4</c:v>
                </c:pt>
                <c:pt idx="1">
                  <c:v>16406.272000000001</c:v>
                </c:pt>
                <c:pt idx="2">
                  <c:v>17336.72</c:v>
                </c:pt>
                <c:pt idx="3">
                  <c:v>7583.5159999999996</c:v>
                </c:pt>
                <c:pt idx="4">
                  <c:v>6055.5839999999998</c:v>
                </c:pt>
                <c:pt idx="5">
                  <c:v>2354.7840000000001</c:v>
                </c:pt>
                <c:pt idx="6">
                  <c:v>4429.5320000000002</c:v>
                </c:pt>
                <c:pt idx="7">
                  <c:v>2583.4760000000001</c:v>
                </c:pt>
                <c:pt idx="8">
                  <c:v>1619.7919999999999</c:v>
                </c:pt>
                <c:pt idx="9">
                  <c:v>1615.576</c:v>
                </c:pt>
                <c:pt idx="10" formatCode="_ * #,##0_ ;_ * \-#,##0_ ;_ * &quot;-&quot;_ ;_ @_ ">
                  <c:v>656.69200000000001</c:v>
                </c:pt>
                <c:pt idx="11" formatCode="_ * #,##0_ ;_ * \-#,##0_ ;_ * &quot;-&quot;_ ;_ @_ ">
                  <c:v>1072.348</c:v>
                </c:pt>
                <c:pt idx="12" formatCode="_ * #,##0_ ;_ * \-#,##0_ ;_ * &quot;-&quot;_ ;_ @_ ">
                  <c:v>942.64800000000002</c:v>
                </c:pt>
                <c:pt idx="13" formatCode="_ * #,##0_ ;_ * \-#,##0_ ;_ * &quot;-&quot;_ ;_ @_ ">
                  <c:v>1506.2159999999999</c:v>
                </c:pt>
                <c:pt idx="14" formatCode="_ * #,##0_ ;_ * \-#,##0_ ;_ * &quot;-&quot;_ ;_ @_ ">
                  <c:v>2520.768</c:v>
                </c:pt>
                <c:pt idx="15" formatCode="_ * #,##0_ ;_ * \-#,##0_ ;_ * &quot;-&quot;_ ;_ @_ ">
                  <c:v>2257.7199999999998</c:v>
                </c:pt>
                <c:pt idx="16" formatCode="_ * #,##0_ ;_ * \-#,##0_ ;_ * &quot;-&quot;_ ;_ @_ ">
                  <c:v>4673.9399999999996</c:v>
                </c:pt>
                <c:pt idx="17" formatCode="_ * #,##0_ ;_ * \-#,##0_ ;_ * &quot;-&quot;_ ;_ @_ ">
                  <c:v>4497.1440000000002</c:v>
                </c:pt>
                <c:pt idx="18" formatCode="_ * #,##0_ ;_ * \-#,##0_ ;_ * &quot;-&quot;_ ;_ @_ ">
                  <c:v>6038.5739999999996</c:v>
                </c:pt>
                <c:pt idx="19" formatCode="_ * #,##0_ ;_ * \-#,##0_ ;_ * &quot;-&quot;_ ;_ @_ ">
                  <c:v>3925.1959999999999</c:v>
                </c:pt>
                <c:pt idx="20" formatCode="_ * #,##0_ ;_ * \-#,##0_ ;_ * &quot;-&quot;_ ;_ @_ ">
                  <c:v>2954.4540000000002</c:v>
                </c:pt>
                <c:pt idx="21" formatCode="_ * #,##0_ ;_ * \-#,##0_ ;_ * &quot;-&quot;_ ;_ @_ ">
                  <c:v>3250.4960000000001</c:v>
                </c:pt>
                <c:pt idx="22" formatCode="_ * #,##0_ ;_ * \-#,##0_ ;_ * &quot;-&quot;_ ;_ @_ ">
                  <c:v>4305.0720000000001</c:v>
                </c:pt>
                <c:pt idx="23" formatCode="_ * #,##0_ ;_ * \-#,##0_ ;_ * &quot;-&quot;_ ;_ @_ ">
                  <c:v>6358.3519999999999</c:v>
                </c:pt>
                <c:pt idx="24" formatCode="_ * #,##0_ ;_ * \-#,##0_ ;_ * &quot;-&quot;_ ;_ @_ ">
                  <c:v>6136.0879999999997</c:v>
                </c:pt>
                <c:pt idx="25" formatCode="_ * #,##0_ ;_ * \-#,##0_ ;_ * &quot;-&quot;_ ;_ @_ ">
                  <c:v>9435.1440000000002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949-40F4-8597-6D631FCF1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906343"/>
        <c:axId val="1375292749"/>
      </c:barChart>
      <c:catAx>
        <c:axId val="1259906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1" i="0">
                <a:solidFill>
                  <a:srgbClr val="000000"/>
                </a:solidFill>
                <a:latin typeface="Aptos Narrow" panose="020B0004020202020204" pitchFamily="34" charset="0"/>
              </a:defRPr>
            </a:pPr>
            <a:endParaRPr lang="en-US"/>
          </a:p>
        </c:txPr>
        <c:crossAx val="1375292749"/>
        <c:crosses val="autoZero"/>
        <c:auto val="1"/>
        <c:lblAlgn val="ctr"/>
        <c:lblOffset val="100"/>
        <c:noMultiLvlLbl val="1"/>
      </c:catAx>
      <c:valAx>
        <c:axId val="137529274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sz="1100" b="1" i="0">
                    <a:solidFill>
                      <a:schemeClr val="tx1"/>
                    </a:solidFill>
                    <a:latin typeface="Aptos Narrow" panose="020B0004020202020204" pitchFamily="34" charset="0"/>
                  </a:defRPr>
                </a:pPr>
                <a:r>
                  <a:rPr lang="en-ZA" sz="1100" b="1" i="0">
                    <a:solidFill>
                      <a:schemeClr val="tx1"/>
                    </a:solidFill>
                    <a:latin typeface="Aptos Narrow" panose="020B0004020202020204" pitchFamily="34" charset="0"/>
                  </a:rPr>
                  <a:t>TONS</a:t>
                </a:r>
              </a:p>
            </c:rich>
          </c:tx>
          <c:layout>
            <c:manualLayout>
              <c:xMode val="edge"/>
              <c:yMode val="edge"/>
              <c:x val="1.1540299035654253E-2"/>
              <c:y val="0.44556608851346158"/>
            </c:manualLayout>
          </c:layout>
          <c:overlay val="0"/>
          <c:spPr>
            <a:ln>
              <a:solidFill>
                <a:schemeClr val="accent5">
                  <a:lumMod val="75000"/>
                </a:schemeClr>
              </a:solidFill>
            </a:ln>
          </c:spPr>
        </c:title>
        <c:numFmt formatCode="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1" i="0">
                <a:solidFill>
                  <a:srgbClr val="000000"/>
                </a:solidFill>
                <a:latin typeface="Aptos Narrow" panose="020B0004020202020204" pitchFamily="34" charset="0"/>
              </a:defRPr>
            </a:pPr>
            <a:endParaRPr lang="en-US"/>
          </a:p>
        </c:txPr>
        <c:crossAx val="1259906343"/>
        <c:crosses val="autoZero"/>
        <c:crossBetween val="between"/>
      </c:valAx>
      <c:spPr>
        <a:solidFill>
          <a:srgbClr val="CCFFFF"/>
        </a:solidFill>
      </c:spPr>
    </c:plotArea>
    <c:plotVisOnly val="1"/>
    <c:dispBlanksAs val="zero"/>
    <c:showDLblsOverMax val="1"/>
  </c:chart>
  <c:spPr>
    <a:ln>
      <a:solidFill>
        <a:schemeClr val="accent5">
          <a:lumMod val="75000"/>
        </a:schemeClr>
      </a:solidFill>
      <a:prstDash val="lgDash"/>
      <a:beve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rgbClr val="008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rgbClr val="008000"/>
                </a:solidFill>
                <a:latin typeface="Aptos Narrow" panose="020B0004020202020204" pitchFamily="34" charset="0"/>
              </a:rPr>
              <a:t>TOTAL</a:t>
            </a:r>
            <a:r>
              <a:rPr lang="en-US" sz="1200" b="1" baseline="0">
                <a:solidFill>
                  <a:srgbClr val="008000"/>
                </a:solidFill>
                <a:latin typeface="Aptos Narrow" panose="020B0004020202020204" pitchFamily="34" charset="0"/>
              </a:rPr>
              <a:t> </a:t>
            </a:r>
            <a:r>
              <a:rPr lang="en-US" sz="1200" b="1">
                <a:solidFill>
                  <a:srgbClr val="008000"/>
                </a:solidFill>
                <a:latin typeface="Aptos Narrow" panose="020B0004020202020204" pitchFamily="34" charset="0"/>
              </a:rPr>
              <a:t>MANGO PRODUCTION DIRECT SALES: 2014 - 2026 (TONS)</a:t>
            </a:r>
            <a:endParaRPr lang="en-US" sz="1200">
              <a:solidFill>
                <a:srgbClr val="008000"/>
              </a:solidFill>
            </a:endParaRPr>
          </a:p>
        </c:rich>
      </c:tx>
      <c:layout>
        <c:manualLayout>
          <c:xMode val="edge"/>
          <c:yMode val="edge"/>
          <c:x val="0.1229656419529837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rgbClr val="008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DIRECT!$C$6</c:f>
              <c:strCache>
                <c:ptCount val="1"/>
                <c:pt idx="0">
                  <c:v>TON 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FF"/>
              </a:solidFill>
              <a:ln>
                <a:solidFill>
                  <a:srgbClr val="008000"/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8000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DIRECT!$B$7:$B$18</c:f>
              <c:strCache>
                <c:ptCount val="12"/>
                <c:pt idx="0">
                  <c:v>14/15</c:v>
                </c:pt>
                <c:pt idx="1">
                  <c:v>15/16</c:v>
                </c:pt>
                <c:pt idx="2">
                  <c:v>16/17</c:v>
                </c:pt>
                <c:pt idx="3">
                  <c:v>17/18</c:v>
                </c:pt>
                <c:pt idx="4">
                  <c:v>18/19</c:v>
                </c:pt>
                <c:pt idx="5">
                  <c:v>19/20</c:v>
                </c:pt>
                <c:pt idx="6">
                  <c:v>20/21</c:v>
                </c:pt>
                <c:pt idx="7">
                  <c:v>21/22</c:v>
                </c:pt>
                <c:pt idx="8">
                  <c:v>22/23</c:v>
                </c:pt>
                <c:pt idx="9">
                  <c:v>23/24</c:v>
                </c:pt>
                <c:pt idx="10">
                  <c:v>24/25</c:v>
                </c:pt>
                <c:pt idx="11">
                  <c:v>25/26</c:v>
                </c:pt>
              </c:strCache>
            </c:strRef>
          </c:cat>
          <c:val>
            <c:numRef>
              <c:f>DIRECT!$C$7:$C$18</c:f>
              <c:numCache>
                <c:formatCode>_ * #,##0_ ;_ * \-#,##0_ ;_ * "-"_ ;_ @_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1072</c:v>
                </c:pt>
                <c:pt idx="3">
                  <c:v>5956</c:v>
                </c:pt>
                <c:pt idx="4">
                  <c:v>2224</c:v>
                </c:pt>
                <c:pt idx="5">
                  <c:v>6820.9539999999997</c:v>
                </c:pt>
                <c:pt idx="6">
                  <c:v>4564.4849999999997</c:v>
                </c:pt>
                <c:pt idx="7">
                  <c:v>6176.1610000000001</c:v>
                </c:pt>
                <c:pt idx="8">
                  <c:v>8499.2469999999994</c:v>
                </c:pt>
                <c:pt idx="9">
                  <c:v>10578</c:v>
                </c:pt>
                <c:pt idx="10">
                  <c:v>6720.21</c:v>
                </c:pt>
                <c:pt idx="11">
                  <c:v>6817.7290000000003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6-4F92-9BF5-875D2CDAD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9254944"/>
        <c:axId val="1749251584"/>
      </c:barChart>
      <c:catAx>
        <c:axId val="174925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8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49251584"/>
        <c:crosses val="autoZero"/>
        <c:auto val="1"/>
        <c:lblAlgn val="ctr"/>
        <c:lblOffset val="100"/>
        <c:noMultiLvlLbl val="0"/>
      </c:catAx>
      <c:valAx>
        <c:axId val="1749251584"/>
        <c:scaling>
          <c:orientation val="minMax"/>
        </c:scaling>
        <c:delete val="0"/>
        <c:axPos val="l"/>
        <c:numFmt formatCode="_ * #,##0_ ;_ * \-#,##0_ ;_ * &quot;-&quot;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8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49254944"/>
        <c:crosses val="autoZero"/>
        <c:crossBetween val="between"/>
      </c:valAx>
      <c:spPr>
        <a:solidFill>
          <a:srgbClr val="CCFFCC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33CC33"/>
      </a:solidFill>
      <a:prstDash val="lgDash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116415</xdr:colOff>
      <xdr:row>1</xdr:row>
      <xdr:rowOff>74082</xdr:rowOff>
    </xdr:from>
    <xdr:to>
      <xdr:col>32</xdr:col>
      <xdr:colOff>232833</xdr:colOff>
      <xdr:row>47</xdr:row>
      <xdr:rowOff>31748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D530435-AD9F-D9D3-1B06-8D8EF2BA39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1</xdr:row>
      <xdr:rowOff>114300</xdr:rowOff>
    </xdr:from>
    <xdr:to>
      <xdr:col>23</xdr:col>
      <xdr:colOff>19050</xdr:colOff>
      <xdr:row>35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12F3B9-6D01-4EA3-A8A4-FE1D9A7988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</xdr:row>
      <xdr:rowOff>133350</xdr:rowOff>
    </xdr:from>
    <xdr:to>
      <xdr:col>23</xdr:col>
      <xdr:colOff>76200</xdr:colOff>
      <xdr:row>31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C62E77-7897-4ABD-BEE8-CE721E9FE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47623</xdr:colOff>
      <xdr:row>7</xdr:row>
      <xdr:rowOff>180974</xdr:rowOff>
    </xdr:from>
    <xdr:to>
      <xdr:col>23</xdr:col>
      <xdr:colOff>0</xdr:colOff>
      <xdr:row>37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AA34D5-4052-716C-366D-1B838E6BEE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517259</xdr:colOff>
      <xdr:row>1</xdr:row>
      <xdr:rowOff>91283</xdr:rowOff>
    </xdr:from>
    <xdr:to>
      <xdr:col>28</xdr:col>
      <xdr:colOff>52917</xdr:colOff>
      <xdr:row>36</xdr:row>
      <xdr:rowOff>116418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64546B-965C-16FB-FBBB-A9187D30D7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495299</xdr:colOff>
      <xdr:row>4</xdr:row>
      <xdr:rowOff>38101</xdr:rowOff>
    </xdr:from>
    <xdr:ext cx="11020426" cy="4733924"/>
    <xdr:graphicFrame macro="">
      <xdr:nvGraphicFramePr>
        <xdr:cNvPr id="172096221" name="Chart 7" title="Chart">
          <a:extLst>
            <a:ext uri="{FF2B5EF4-FFF2-40B4-BE49-F238E27FC236}">
              <a16:creationId xmlns:a16="http://schemas.microsoft.com/office/drawing/2014/main" id="{00000000-0008-0000-0500-0000DDFA41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609599</xdr:colOff>
      <xdr:row>2</xdr:row>
      <xdr:rowOff>76200</xdr:rowOff>
    </xdr:from>
    <xdr:to>
      <xdr:col>12</xdr:col>
      <xdr:colOff>552449</xdr:colOff>
      <xdr:row>19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2FB7BF-B2E6-03D3-89CD-F93396F44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DUSTRY%20INFO%20&amp;%20STATS/SAMGA/TOTAL%20MANGO%20PRODUCTION%20STATISTICS/MANGO%20PRODUCTION%20FIGURES%201982-2016.xlsx" TargetMode="External"/><Relationship Id="rId1" Type="http://schemas.openxmlformats.org/officeDocument/2006/relationships/externalLinkPath" Target="/INDUSTRY%20INFO%20&amp;%20STATS/SAMGA/TOTAL%20MANGO%20PRODUCTION%20STATISTICS/MANGO%20PRODUCTION%20FIGURES%201982-201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PROCESSING/20122013%20statistics%20Per%20Processor.xls" TargetMode="External"/><Relationship Id="rId1" Type="http://schemas.openxmlformats.org/officeDocument/2006/relationships/externalLinkPath" Target="/personal/johan_subtrop_co_za/Documents/Data/INDUSTRY%20INFO%20&amp;%20STATS/SAMGA/PROCESSING/20122013%20statistics%20Per%20Processor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PROCESSING/20132014%20statistics%20Per%20Processor.xls" TargetMode="External"/><Relationship Id="rId1" Type="http://schemas.openxmlformats.org/officeDocument/2006/relationships/externalLinkPath" Target="/personal/johan_subtrop_co_za/Documents/Data/INDUSTRY%20INFO%20&amp;%20STATS/SAMGA/PROCESSING/20132014%20statistics%20Per%20Processor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PROCESSING/20142015%20Statistics%20Per%20Processor.xls" TargetMode="External"/><Relationship Id="rId1" Type="http://schemas.openxmlformats.org/officeDocument/2006/relationships/externalLinkPath" Target="/personal/johan_subtrop_co_za/Documents/Data/INDUSTRY%20INFO%20&amp;%20STATS/SAMGA/PROCESSING/20142015%20Statistics%20Per%20Processor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Christa/Christa's%20Documents%20Current/SAMGA%202017/SAMGA%20Levies%202016.2017/SAMGA%20Levies%202016.2017%20Master%20All%20Office.xls" TargetMode="External"/><Relationship Id="rId1" Type="http://schemas.openxmlformats.org/officeDocument/2006/relationships/externalLinkPath" Target="/Christa/Christa's%20Documents%20Current/SAMGA%202017/SAMGA%20Levies%202016.2017/SAMGA%20Levies%202016.2017%20Master%20All%20Office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DUSTRY%20INFO%20&amp;%20STATS/SAMGA/TOTAL%20MANGO%20PRODUCTION%20STATISTICS/MANGO%20PRODUCTION%20FIGURES%201982-2019.xlsx" TargetMode="External"/><Relationship Id="rId1" Type="http://schemas.openxmlformats.org/officeDocument/2006/relationships/externalLinkPath" Target="/INDUSTRY%20INFO%20&amp;%20STATS/SAMGA/TOTAL%20MANGO%20PRODUCTION%20STATISTICS/MANGO%20PRODUCTION%20FIGURES%201982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TOTAL MANGO PRODUCTION"/>
      <sheetName val="DRIED"/>
      <sheetName val="ACHAR"/>
      <sheetName val="JUICE"/>
      <sheetName val="MUNICIPAL MARKET"/>
      <sheetName val="EXPORT"/>
      <sheetName val="PPECB"/>
    </sheetNames>
    <sheetDataSet>
      <sheetData sheetId="0" refreshError="1"/>
      <sheetData sheetId="1" refreshError="1">
        <row r="45">
          <cell r="B45">
            <v>14122</v>
          </cell>
          <cell r="F45">
            <v>18797</v>
          </cell>
        </row>
        <row r="49">
          <cell r="B49">
            <v>5382.3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lliance Fruit"/>
      <sheetName val="African Realty Trust (LCP)"/>
      <sheetName val="Bavaria Fruit Estate"/>
      <sheetName val="Bronpro Processors"/>
      <sheetName val="B&amp;S Dried Fruit"/>
      <sheetName val="Cape Fruit Processors"/>
      <sheetName val="Carlos Paiva"/>
      <sheetName val="MH Christie"/>
      <sheetName val="Dando"/>
      <sheetName val="Dri Froot"/>
      <sheetName val="Granor Passi (GPL Vervaardigers"/>
      <sheetName val="Hoedspruit Fruit Processors "/>
      <sheetName val="Jab Dried Fruit Products"/>
      <sheetName val="Levubu Dried Fruit"/>
      <sheetName val="Levubu Atchar Verwerkers"/>
      <sheetName val="Landman Dried Produce"/>
      <sheetName val="Matana "/>
      <sheetName val="Mohlatsi Dried Fruit"/>
      <sheetName val="Messina Verpakking"/>
      <sheetName val="Onderberg"/>
      <sheetName val="Unifrutti"/>
      <sheetName val="Rabeja"/>
      <sheetName val="Valley Farms"/>
      <sheetName val="Westfalia Fruit Products"/>
      <sheetName val="Winlake"/>
      <sheetName val="Wild Hawk Farm"/>
      <sheetName val="Totals 2012.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27">
          <cell r="B27">
            <v>11195.397000000001</v>
          </cell>
          <cell r="D27">
            <v>9330.9299999999985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lliance Fruit"/>
      <sheetName val="African Realty Trust (LCP)"/>
      <sheetName val="Bakkavor"/>
      <sheetName val="Bavaria Fruit Estate"/>
      <sheetName val="Beli Trust"/>
      <sheetName val="Bronpro Processors"/>
      <sheetName val="B&amp;S Dried Fruit"/>
      <sheetName val="Cape Fruit Processors"/>
      <sheetName val="Carlos Paiva"/>
      <sheetName val="Dando"/>
      <sheetName val="Dri Froot"/>
      <sheetName val="Granor Passi (GPL Vervaardigers"/>
      <sheetName val="HL Hall"/>
      <sheetName val="Hoedspruit Fruit Processors"/>
      <sheetName val="Levubu Dried Fruit"/>
      <sheetName val="Levubu Atchar Verwerkers"/>
      <sheetName val="Landman Dried Produce"/>
      <sheetName val="Komati Fruits"/>
      <sheetName val="Mango Magic"/>
      <sheetName val="Matana "/>
      <sheetName val="MH Christie"/>
      <sheetName val="Mohlatsi Dried Fruit"/>
      <sheetName val="Messina Verpakking (2)"/>
      <sheetName val="Mununzwu Newco"/>
      <sheetName val="Onderberg"/>
      <sheetName val="Unifrutti"/>
      <sheetName val="Rabeja"/>
      <sheetName val="Valley Farms"/>
      <sheetName val="Westfalia Fruit Products"/>
      <sheetName val="Winlake"/>
      <sheetName val="Wild Hawk Farm"/>
      <sheetName val="Totals 2013.201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29">
          <cell r="B29">
            <v>12661.2714</v>
          </cell>
          <cell r="D29">
            <v>13598.915500000001</v>
          </cell>
        </row>
      </sheetData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J Blyde "/>
      <sheetName val="Morokolotse Mango Atchar"/>
      <sheetName val="JAB Fruit"/>
      <sheetName val="Alliance Fruit"/>
      <sheetName val="African Realty Trust (LCP)"/>
      <sheetName val="Bakkavor"/>
      <sheetName val="Boabab Value adding"/>
      <sheetName val="Beerseun Bdy"/>
      <sheetName val="Beli Trust"/>
      <sheetName val="Bronpro Processors"/>
      <sheetName val="B&amp;S Dried Fruit"/>
      <sheetName val="Cape Fruit Processors Malelane"/>
      <sheetName val="Cape Fruit Processors Hoedsprui"/>
      <sheetName val="Sadek"/>
      <sheetName val="Dando"/>
      <sheetName val="Dri Froot"/>
      <sheetName val="Granor Passi (GPL Vervaardigers"/>
      <sheetName val="HL Hall"/>
      <sheetName val="Hoedspruit Fruit Processors"/>
      <sheetName val="Ivan Crocker"/>
      <sheetName val="Levubu Dried Fruit"/>
      <sheetName val="Levubu Atchar Verwerkers"/>
      <sheetName val="Landman Dried Produce"/>
      <sheetName val="Komati Fruits"/>
      <sheetName val="Mango Magic Dehydration"/>
      <sheetName val="Matana "/>
      <sheetName val="MH Christie"/>
      <sheetName val="Mohlatsi Dried Fruit"/>
      <sheetName val="Messina Verpakking "/>
      <sheetName val="Mununzwu Newco"/>
      <sheetName val="Onderberg"/>
      <sheetName val="Unifrutti"/>
      <sheetName val="Rabeja"/>
      <sheetName val="Valley Farms"/>
      <sheetName val="Westfalia Fruit Products"/>
      <sheetName val="Winlake"/>
      <sheetName val="Wild Hawk Farm"/>
      <sheetName val="Totals 2014.2015"/>
      <sheetName val="Sheet1"/>
      <sheetName val="Mango Mag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42">
          <cell r="B42">
            <v>23780.589</v>
          </cell>
          <cell r="D42">
            <v>18714.233099999998</v>
          </cell>
        </row>
      </sheetData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rect Sales"/>
      <sheetName val="Export Sales "/>
      <sheetName val="Produce Market Sales"/>
      <sheetName val="Processing Recon All"/>
      <sheetName val="Processing African Reality"/>
      <sheetName val="Processing Alliance Fruit"/>
      <sheetName val="Processing Boabab Drying"/>
      <sheetName val="Processing Brackenhill"/>
      <sheetName val="Processing CFP Hoedspruit"/>
      <sheetName val="Processing CFP Malelane"/>
      <sheetName val="Processing Finningley Est"/>
      <sheetName val="Processing Grannor Passi"/>
      <sheetName val="Processing HFP"/>
      <sheetName val="Processing Matana droe vrugte"/>
      <sheetName val="Processing M-Pak Messina"/>
      <sheetName val="Processing MH Christie"/>
      <sheetName val="Processing Mohlatsi "/>
      <sheetName val="Processing Mango Magic Dehy"/>
      <sheetName val="Processing Onderberg"/>
      <sheetName val="Processing UniFrutti"/>
      <sheetName val="Processing Valley Export"/>
      <sheetName val="Processing Westfalia"/>
      <sheetName val="Processing Wild Hawk Farm"/>
      <sheetName val="Grower List"/>
      <sheetName val="Sheet3"/>
      <sheetName val="Processing Bavaria Fruit"/>
    </sheetNames>
    <sheetDataSet>
      <sheetData sheetId="0" refreshError="1"/>
      <sheetData sheetId="1" refreshError="1"/>
      <sheetData sheetId="2" refreshError="1"/>
      <sheetData sheetId="3" refreshError="1">
        <row r="76">
          <cell r="B76">
            <v>15525.645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TOTAL MANGO PRODUCTION"/>
      <sheetName val="DRIED"/>
      <sheetName val="ACHAR"/>
      <sheetName val="JUICE"/>
      <sheetName val="MUNICIPAL MARKET"/>
      <sheetName val="EXPORT"/>
    </sheetNames>
    <sheetDataSet>
      <sheetData sheetId="0" refreshError="1"/>
      <sheetData sheetId="1" refreshError="1"/>
      <sheetData sheetId="2" refreshError="1">
        <row r="36">
          <cell r="B36">
            <v>12695.162000000002</v>
          </cell>
        </row>
        <row r="37">
          <cell r="B37">
            <v>9905.8633000000009</v>
          </cell>
        </row>
      </sheetData>
      <sheetData sheetId="3" refreshError="1"/>
      <sheetData sheetId="4" refreshError="1">
        <row r="38">
          <cell r="B38">
            <v>15289</v>
          </cell>
        </row>
        <row r="39">
          <cell r="B39">
            <v>10086.710000000001</v>
          </cell>
        </row>
        <row r="40">
          <cell r="B40">
            <v>15547.352000000003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001"/>
  <sheetViews>
    <sheetView showGridLines="0" topLeftCell="A3" zoomScale="90" zoomScaleNormal="90" workbookViewId="0">
      <pane xSplit="1" ySplit="15" topLeftCell="B18" activePane="bottomRight" state="frozen"/>
      <selection activeCell="A3" sqref="A3"/>
      <selection pane="topRight" activeCell="B3" sqref="B3"/>
      <selection pane="bottomLeft" activeCell="A18" sqref="A18"/>
      <selection pane="bottomRight" activeCell="L44" sqref="L44"/>
    </sheetView>
  </sheetViews>
  <sheetFormatPr defaultColWidth="12.7109375" defaultRowHeight="15" customHeight="1" x14ac:dyDescent="0.2"/>
  <cols>
    <col min="1" max="1" width="6" customWidth="1"/>
    <col min="2" max="2" width="8.5703125" bestFit="1" customWidth="1"/>
    <col min="3" max="3" width="9" bestFit="1" customWidth="1"/>
    <col min="4" max="4" width="9.28515625" bestFit="1" customWidth="1"/>
    <col min="5" max="5" width="9" bestFit="1" customWidth="1"/>
    <col min="6" max="6" width="8.5703125" bestFit="1" customWidth="1"/>
    <col min="7" max="7" width="9" bestFit="1" customWidth="1"/>
    <col min="8" max="8" width="12" customWidth="1"/>
    <col min="9" max="9" width="8.28515625" bestFit="1" customWidth="1"/>
    <col min="10" max="10" width="8.5703125" bestFit="1" customWidth="1"/>
    <col min="11" max="11" width="9" bestFit="1" customWidth="1"/>
    <col min="12" max="12" width="8.28515625" bestFit="1" customWidth="1"/>
    <col min="13" max="14" width="9" bestFit="1" customWidth="1"/>
    <col min="15" max="22" width="8.7109375" customWidth="1"/>
    <col min="23" max="29" width="14.42578125" customWidth="1"/>
  </cols>
  <sheetData>
    <row r="2" spans="1:22" ht="15" customHeight="1" thickBot="1" x14ac:dyDescent="0.3">
      <c r="B2" s="217" t="s">
        <v>76</v>
      </c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1"/>
      <c r="P2" s="1"/>
      <c r="Q2" s="1"/>
      <c r="R2" s="1"/>
      <c r="S2" s="1"/>
      <c r="T2" s="1"/>
      <c r="U2" s="1"/>
      <c r="V2" s="1"/>
    </row>
    <row r="3" spans="1:22" ht="61.5" customHeight="1" thickBot="1" x14ac:dyDescent="0.25">
      <c r="A3" s="198" t="s">
        <v>77</v>
      </c>
      <c r="B3" s="199" t="s">
        <v>1</v>
      </c>
      <c r="C3" s="200" t="s">
        <v>63</v>
      </c>
      <c r="D3" s="201" t="s">
        <v>0</v>
      </c>
      <c r="E3" s="202" t="s">
        <v>63</v>
      </c>
      <c r="F3" s="203" t="s">
        <v>2</v>
      </c>
      <c r="G3" s="204" t="s">
        <v>63</v>
      </c>
      <c r="H3" s="205" t="s">
        <v>3</v>
      </c>
      <c r="I3" s="206" t="s">
        <v>63</v>
      </c>
      <c r="J3" s="207" t="s">
        <v>4</v>
      </c>
      <c r="K3" s="208" t="s">
        <v>63</v>
      </c>
      <c r="L3" s="209" t="s">
        <v>69</v>
      </c>
      <c r="M3" s="210" t="s">
        <v>63</v>
      </c>
      <c r="N3" s="211" t="s">
        <v>5</v>
      </c>
    </row>
    <row r="4" spans="1:22" s="54" customFormat="1" hidden="1" x14ac:dyDescent="0.25">
      <c r="A4" s="49" t="s">
        <v>6</v>
      </c>
      <c r="B4" s="185">
        <f>'DATA BEFORE 2000'!C7</f>
        <v>6000</v>
      </c>
      <c r="C4" s="186">
        <f t="shared" ref="C4:C17" si="0">B4/N4</f>
        <v>0.25460409063905626</v>
      </c>
      <c r="D4" s="187">
        <f>'DATA BEFORE 2000'!F7</f>
        <v>350</v>
      </c>
      <c r="E4" s="188">
        <f t="shared" ref="E4:E43" si="1">D4/N4</f>
        <v>1.4851905287278283E-2</v>
      </c>
      <c r="F4" s="189">
        <f>'DATA BEFORE 2000'!I9</f>
        <v>1000</v>
      </c>
      <c r="G4" s="190">
        <f>F4/N4</f>
        <v>4.2434015106509376E-2</v>
      </c>
      <c r="H4" s="191">
        <f>'DATA BEFORE 2000'!L20</f>
        <v>15768</v>
      </c>
      <c r="I4" s="192">
        <f>H4/N4</f>
        <v>0.6690995501994399</v>
      </c>
      <c r="J4" s="193">
        <f>'DATA BEFORE 2000'!P11</f>
        <v>1448</v>
      </c>
      <c r="K4" s="194">
        <f>J4/N4</f>
        <v>6.1444453874225577E-2</v>
      </c>
      <c r="L4" s="195"/>
      <c r="M4" s="196">
        <f t="shared" ref="M4:M14" si="2">L4/N4*100</f>
        <v>0</v>
      </c>
      <c r="N4" s="197">
        <f>SUM(J4+H4+B4+D4)</f>
        <v>23566</v>
      </c>
      <c r="O4" s="53"/>
    </row>
    <row r="5" spans="1:22" s="54" customFormat="1" hidden="1" x14ac:dyDescent="0.25">
      <c r="A5" s="50" t="s">
        <v>7</v>
      </c>
      <c r="B5" s="85">
        <f>'DATA BEFORE 2000'!C8</f>
        <v>9000</v>
      </c>
      <c r="C5" s="134">
        <f t="shared" si="0"/>
        <v>0.39064195494596121</v>
      </c>
      <c r="D5" s="87">
        <f>'DATA BEFORE 2000'!F8</f>
        <v>535</v>
      </c>
      <c r="E5" s="138">
        <f t="shared" si="1"/>
        <v>2.3221493988454359E-2</v>
      </c>
      <c r="F5" s="90">
        <f>'DATA BEFORE 2000'!I10</f>
        <v>2350</v>
      </c>
      <c r="G5" s="114">
        <f t="shared" ref="G5:G17" si="3">F4/N5</f>
        <v>4.3404661660662355E-2</v>
      </c>
      <c r="H5" s="117">
        <f>'DATA BEFORE 2000'!L21</f>
        <v>10972</v>
      </c>
      <c r="I5" s="142">
        <f t="shared" ref="I5:I17" si="4">H5/N5</f>
        <v>0.47623594774078737</v>
      </c>
      <c r="J5" s="75">
        <f>'DATA BEFORE 2000'!P12</f>
        <v>1532</v>
      </c>
      <c r="K5" s="144">
        <f t="shared" ref="K5:K17" si="5">J5/N5</f>
        <v>6.6495941664134722E-2</v>
      </c>
      <c r="L5" s="147"/>
      <c r="M5" s="150">
        <f t="shared" si="2"/>
        <v>0</v>
      </c>
      <c r="N5" s="153">
        <f t="shared" ref="N5:N17" si="6">SUM(J5+H5+F4+B5+D5)</f>
        <v>23039</v>
      </c>
      <c r="O5" s="53"/>
    </row>
    <row r="6" spans="1:22" s="54" customFormat="1" ht="15" hidden="1" customHeight="1" x14ac:dyDescent="0.25">
      <c r="A6" s="50" t="s">
        <v>8</v>
      </c>
      <c r="B6" s="85">
        <f>'DATA BEFORE 2000'!C9</f>
        <v>5500</v>
      </c>
      <c r="C6" s="134">
        <f t="shared" si="0"/>
        <v>0.23548125346585591</v>
      </c>
      <c r="D6" s="87">
        <f>'DATA BEFORE 2000'!F9</f>
        <v>570</v>
      </c>
      <c r="E6" s="138">
        <f t="shared" si="1"/>
        <v>2.440442081373416E-2</v>
      </c>
      <c r="F6" s="90">
        <f>'DATA BEFORE 2000'!I11</f>
        <v>755</v>
      </c>
      <c r="G6" s="114">
        <f t="shared" si="3"/>
        <v>0.10061471738995661</v>
      </c>
      <c r="H6" s="117">
        <f>'DATA BEFORE 2000'!L22</f>
        <v>12536.424000000001</v>
      </c>
      <c r="I6" s="142">
        <f t="shared" si="4"/>
        <v>0.5367441522726254</v>
      </c>
      <c r="J6" s="75">
        <f>'DATA BEFORE 2000'!P13</f>
        <v>2400</v>
      </c>
      <c r="K6" s="144">
        <f t="shared" si="5"/>
        <v>0.10275545605782803</v>
      </c>
      <c r="L6" s="147"/>
      <c r="M6" s="150">
        <f t="shared" si="2"/>
        <v>0</v>
      </c>
      <c r="N6" s="153">
        <f t="shared" si="6"/>
        <v>23356.423999999999</v>
      </c>
      <c r="O6" s="53"/>
    </row>
    <row r="7" spans="1:22" s="54" customFormat="1" ht="15" hidden="1" customHeight="1" x14ac:dyDescent="0.25">
      <c r="A7" s="50" t="s">
        <v>9</v>
      </c>
      <c r="B7" s="85">
        <f>'DATA BEFORE 2000'!C10</f>
        <v>7750</v>
      </c>
      <c r="C7" s="134">
        <f t="shared" si="0"/>
        <v>0.2959709757494749</v>
      </c>
      <c r="D7" s="87">
        <f>'DATA BEFORE 2000'!F10</f>
        <v>600</v>
      </c>
      <c r="E7" s="138">
        <f t="shared" si="1"/>
        <v>2.2913881993507735E-2</v>
      </c>
      <c r="F7" s="90">
        <f>'DATA BEFORE 2000'!I12</f>
        <v>930</v>
      </c>
      <c r="G7" s="114">
        <f t="shared" si="3"/>
        <v>2.8833301508497233E-2</v>
      </c>
      <c r="H7" s="117">
        <f>'DATA BEFORE 2000'!L23</f>
        <v>14400</v>
      </c>
      <c r="I7" s="142">
        <f t="shared" si="4"/>
        <v>0.54993316784418556</v>
      </c>
      <c r="J7" s="75">
        <f>'DATA BEFORE 2000'!P14</f>
        <v>2680</v>
      </c>
      <c r="K7" s="144">
        <f t="shared" si="5"/>
        <v>0.10234867290433454</v>
      </c>
      <c r="L7" s="147"/>
      <c r="M7" s="150">
        <f t="shared" si="2"/>
        <v>0</v>
      </c>
      <c r="N7" s="153">
        <f t="shared" si="6"/>
        <v>26185</v>
      </c>
      <c r="O7" s="53"/>
    </row>
    <row r="8" spans="1:22" s="54" customFormat="1" ht="15" hidden="1" customHeight="1" x14ac:dyDescent="0.25">
      <c r="A8" s="50" t="s">
        <v>10</v>
      </c>
      <c r="B8" s="85">
        <f>'DATA BEFORE 2000'!C11</f>
        <v>9980</v>
      </c>
      <c r="C8" s="134">
        <f t="shared" si="0"/>
        <v>0.37130738894262966</v>
      </c>
      <c r="D8" s="87">
        <f>'DATA BEFORE 2000'!F11</f>
        <v>700</v>
      </c>
      <c r="E8" s="138">
        <f t="shared" si="1"/>
        <v>2.6043604434853783E-2</v>
      </c>
      <c r="F8" s="90">
        <f>'DATA BEFORE 2000'!I13</f>
        <v>2400</v>
      </c>
      <c r="G8" s="114">
        <f t="shared" si="3"/>
        <v>3.4600788749162885E-2</v>
      </c>
      <c r="H8" s="117">
        <f>'DATA BEFORE 2000'!L24</f>
        <v>12820</v>
      </c>
      <c r="I8" s="142">
        <f t="shared" si="4"/>
        <v>0.47697001264975075</v>
      </c>
      <c r="J8" s="75">
        <f>'DATA BEFORE 2000'!P15</f>
        <v>2448</v>
      </c>
      <c r="K8" s="144">
        <f t="shared" si="5"/>
        <v>9.1078205223602951E-2</v>
      </c>
      <c r="L8" s="147"/>
      <c r="M8" s="150">
        <f t="shared" si="2"/>
        <v>0</v>
      </c>
      <c r="N8" s="153">
        <f t="shared" si="6"/>
        <v>26878</v>
      </c>
      <c r="O8" s="53"/>
    </row>
    <row r="9" spans="1:22" s="54" customFormat="1" ht="15" hidden="1" customHeight="1" x14ac:dyDescent="0.25">
      <c r="A9" s="50" t="s">
        <v>11</v>
      </c>
      <c r="B9" s="85">
        <f>'DATA BEFORE 2000'!C12</f>
        <v>12000</v>
      </c>
      <c r="C9" s="134">
        <f t="shared" si="0"/>
        <v>0.35697299749155076</v>
      </c>
      <c r="D9" s="87">
        <f>'DATA BEFORE 2000'!F12</f>
        <v>700</v>
      </c>
      <c r="E9" s="138">
        <f t="shared" si="1"/>
        <v>2.0823424853673795E-2</v>
      </c>
      <c r="F9" s="90">
        <f>'DATA BEFORE 2000'!I14</f>
        <v>3300</v>
      </c>
      <c r="G9" s="114">
        <f t="shared" si="3"/>
        <v>7.139459949831016E-2</v>
      </c>
      <c r="H9" s="117">
        <f>'DATA BEFORE 2000'!L25</f>
        <v>14115.987999999999</v>
      </c>
      <c r="I9" s="142">
        <f t="shared" si="4"/>
        <v>0.41991887907623004</v>
      </c>
      <c r="J9" s="75">
        <f>'DATA BEFORE 2000'!P16</f>
        <v>4400</v>
      </c>
      <c r="K9" s="144">
        <f t="shared" si="5"/>
        <v>0.13089009908023527</v>
      </c>
      <c r="L9" s="147"/>
      <c r="M9" s="150">
        <f t="shared" si="2"/>
        <v>0</v>
      </c>
      <c r="N9" s="153">
        <f t="shared" si="6"/>
        <v>33615.987999999998</v>
      </c>
      <c r="O9" s="53"/>
    </row>
    <row r="10" spans="1:22" s="54" customFormat="1" ht="15" hidden="1" customHeight="1" x14ac:dyDescent="0.25">
      <c r="A10" s="50" t="s">
        <v>12</v>
      </c>
      <c r="B10" s="85">
        <f>'DATA BEFORE 2000'!C13</f>
        <v>12000</v>
      </c>
      <c r="C10" s="134">
        <f t="shared" si="0"/>
        <v>0.35080842632485143</v>
      </c>
      <c r="D10" s="87">
        <f>'DATA BEFORE 2000'!F13</f>
        <v>710</v>
      </c>
      <c r="E10" s="138">
        <f t="shared" si="1"/>
        <v>2.0756165224220375E-2</v>
      </c>
      <c r="F10" s="90">
        <f>'DATA BEFORE 2000'!I15</f>
        <v>4000</v>
      </c>
      <c r="G10" s="114">
        <f t="shared" si="3"/>
        <v>9.6472317239334138E-2</v>
      </c>
      <c r="H10" s="117">
        <f>'DATA BEFORE 2000'!L26</f>
        <v>13916.704</v>
      </c>
      <c r="I10" s="142">
        <f t="shared" si="4"/>
        <v>0.40684141915573041</v>
      </c>
      <c r="J10" s="75">
        <f>'DATA BEFORE 2000'!P17</f>
        <v>4280</v>
      </c>
      <c r="K10" s="144">
        <f t="shared" si="5"/>
        <v>0.12512167205586366</v>
      </c>
      <c r="L10" s="147"/>
      <c r="M10" s="150">
        <f t="shared" si="2"/>
        <v>0</v>
      </c>
      <c r="N10" s="153">
        <f t="shared" si="6"/>
        <v>34206.703999999998</v>
      </c>
      <c r="O10" s="53"/>
    </row>
    <row r="11" spans="1:22" s="54" customFormat="1" ht="15" hidden="1" customHeight="1" x14ac:dyDescent="0.25">
      <c r="A11" s="50" t="s">
        <v>13</v>
      </c>
      <c r="B11" s="85">
        <f>'DATA BEFORE 2000'!C14</f>
        <v>16000</v>
      </c>
      <c r="C11" s="134">
        <f t="shared" si="0"/>
        <v>0.35975422310985578</v>
      </c>
      <c r="D11" s="87">
        <f>'DATA BEFORE 2000'!F14</f>
        <v>725</v>
      </c>
      <c r="E11" s="138">
        <f t="shared" si="1"/>
        <v>1.6301363234665339E-2</v>
      </c>
      <c r="F11" s="90">
        <f>'DATA BEFORE 2000'!I16</f>
        <v>4000</v>
      </c>
      <c r="G11" s="114">
        <f t="shared" si="3"/>
        <v>8.9938555777463944E-2</v>
      </c>
      <c r="H11" s="117">
        <f>'DATA BEFORE 2000'!L27</f>
        <v>17549.808000000001</v>
      </c>
      <c r="I11" s="142">
        <f t="shared" si="4"/>
        <v>0.39460109642294577</v>
      </c>
      <c r="J11" s="75">
        <f>'DATA BEFORE 2000'!P18</f>
        <v>6200</v>
      </c>
      <c r="K11" s="144">
        <f t="shared" si="5"/>
        <v>0.13940476145506911</v>
      </c>
      <c r="L11" s="147"/>
      <c r="M11" s="150">
        <f t="shared" si="2"/>
        <v>0</v>
      </c>
      <c r="N11" s="153">
        <f t="shared" si="6"/>
        <v>44474.808000000005</v>
      </c>
      <c r="O11" s="53"/>
    </row>
    <row r="12" spans="1:22" s="54" customFormat="1" ht="15" hidden="1" customHeight="1" x14ac:dyDescent="0.25">
      <c r="A12" s="50" t="s">
        <v>14</v>
      </c>
      <c r="B12" s="85">
        <f>'DATA BEFORE 2000'!C15</f>
        <v>19000</v>
      </c>
      <c r="C12" s="134">
        <f t="shared" si="0"/>
        <v>0.42374763838750373</v>
      </c>
      <c r="D12" s="87">
        <f>'DATA BEFORE 2000'!F15</f>
        <v>750</v>
      </c>
      <c r="E12" s="138">
        <f t="shared" si="1"/>
        <v>1.6726880462664621E-2</v>
      </c>
      <c r="F12" s="90">
        <f>'DATA BEFORE 2000'!I17</f>
        <v>4571</v>
      </c>
      <c r="G12" s="114">
        <f t="shared" si="3"/>
        <v>8.9210029134211305E-2</v>
      </c>
      <c r="H12" s="117">
        <f>'DATA BEFORE 2000'!L28</f>
        <v>14488.008</v>
      </c>
      <c r="I12" s="142">
        <f t="shared" si="4"/>
        <v>0.32311890394417164</v>
      </c>
      <c r="J12" s="75">
        <f>'DATA BEFORE 2000'!P19</f>
        <v>6600</v>
      </c>
      <c r="K12" s="144">
        <f t="shared" si="5"/>
        <v>0.14719654807144866</v>
      </c>
      <c r="L12" s="147"/>
      <c r="M12" s="150">
        <f t="shared" si="2"/>
        <v>0</v>
      </c>
      <c r="N12" s="153">
        <f t="shared" si="6"/>
        <v>44838.008000000002</v>
      </c>
      <c r="O12" s="53"/>
    </row>
    <row r="13" spans="1:22" s="54" customFormat="1" ht="15" hidden="1" customHeight="1" x14ac:dyDescent="0.25">
      <c r="A13" s="50" t="s">
        <v>15</v>
      </c>
      <c r="B13" s="85">
        <f>'DATA BEFORE 2000'!C16</f>
        <v>19000</v>
      </c>
      <c r="C13" s="134">
        <f t="shared" si="0"/>
        <v>0.41669046188514802</v>
      </c>
      <c r="D13" s="87">
        <f>'DATA BEFORE 2000'!F16</f>
        <v>1000</v>
      </c>
      <c r="E13" s="138">
        <f t="shared" si="1"/>
        <v>2.1931076941323579E-2</v>
      </c>
      <c r="F13" s="90">
        <f>'DATA BEFORE 2000'!I18</f>
        <v>3500</v>
      </c>
      <c r="G13" s="114">
        <f t="shared" si="3"/>
        <v>0.10024695269879008</v>
      </c>
      <c r="H13" s="117">
        <f>'DATA BEFORE 2000'!L29</f>
        <v>14774.86</v>
      </c>
      <c r="I13" s="142">
        <f t="shared" si="4"/>
        <v>0.32402859145728408</v>
      </c>
      <c r="J13" s="75">
        <f>'DATA BEFORE 2000'!P20</f>
        <v>6251.5360000000001</v>
      </c>
      <c r="K13" s="144">
        <f t="shared" si="5"/>
        <v>0.13710291701745425</v>
      </c>
      <c r="L13" s="147"/>
      <c r="M13" s="150">
        <f t="shared" si="2"/>
        <v>0</v>
      </c>
      <c r="N13" s="153">
        <f t="shared" si="6"/>
        <v>45597.396000000001</v>
      </c>
      <c r="O13" s="53"/>
    </row>
    <row r="14" spans="1:22" s="54" customFormat="1" ht="15" hidden="1" customHeight="1" x14ac:dyDescent="0.25">
      <c r="A14" s="50" t="s">
        <v>16</v>
      </c>
      <c r="B14" s="85">
        <f>'DATA BEFORE 2000'!C17</f>
        <v>11793</v>
      </c>
      <c r="C14" s="134">
        <f t="shared" si="0"/>
        <v>0.31151329688683232</v>
      </c>
      <c r="D14" s="87">
        <f>'DATA BEFORE 2000'!F17</f>
        <v>2500</v>
      </c>
      <c r="E14" s="138">
        <f t="shared" si="1"/>
        <v>6.6037754788186284E-2</v>
      </c>
      <c r="F14" s="90">
        <f>'DATA BEFORE 2000'!I19</f>
        <v>3826</v>
      </c>
      <c r="G14" s="114">
        <f t="shared" si="3"/>
        <v>9.245285670346079E-2</v>
      </c>
      <c r="H14" s="117">
        <f>'DATA BEFORE 2000'!L30</f>
        <v>13155.856</v>
      </c>
      <c r="I14" s="142">
        <f t="shared" si="4"/>
        <v>0.3475132770226757</v>
      </c>
      <c r="J14" s="75">
        <f>'DATA BEFORE 2000'!P21</f>
        <v>6908.2759999999998</v>
      </c>
      <c r="K14" s="144">
        <f t="shared" si="5"/>
        <v>0.18248281459884494</v>
      </c>
      <c r="L14" s="147"/>
      <c r="M14" s="150">
        <f t="shared" si="2"/>
        <v>0</v>
      </c>
      <c r="N14" s="153">
        <f t="shared" si="6"/>
        <v>37857.131999999998</v>
      </c>
      <c r="O14" s="53"/>
    </row>
    <row r="15" spans="1:22" s="54" customFormat="1" ht="15" hidden="1" customHeight="1" x14ac:dyDescent="0.25">
      <c r="A15" s="50" t="s">
        <v>17</v>
      </c>
      <c r="B15" s="85">
        <f>'DATA BEFORE 2000'!C18</f>
        <v>15000</v>
      </c>
      <c r="C15" s="134">
        <f t="shared" si="0"/>
        <v>0.31103487024371695</v>
      </c>
      <c r="D15" s="87">
        <f>'DATA BEFORE 2000'!F18</f>
        <v>2626</v>
      </c>
      <c r="E15" s="138">
        <f t="shared" si="1"/>
        <v>5.4451837950666722E-2</v>
      </c>
      <c r="F15" s="90">
        <f>'DATA BEFORE 2000'!I20</f>
        <v>5500</v>
      </c>
      <c r="G15" s="114">
        <f t="shared" si="3"/>
        <v>7.9334627570164074E-2</v>
      </c>
      <c r="H15" s="117">
        <f>'DATA BEFORE 2000'!L31</f>
        <v>18170.331999999999</v>
      </c>
      <c r="I15" s="142">
        <f t="shared" si="4"/>
        <v>0.37677379039368386</v>
      </c>
      <c r="J15" s="75">
        <f>'DATA BEFORE 2000'!P22</f>
        <v>8603.7720000000008</v>
      </c>
      <c r="K15" s="144">
        <f t="shared" si="5"/>
        <v>0.17840487384176837</v>
      </c>
      <c r="L15" s="147"/>
      <c r="M15" s="150"/>
      <c r="N15" s="153">
        <f t="shared" si="6"/>
        <v>48226.103999999999</v>
      </c>
      <c r="O15" s="53"/>
    </row>
    <row r="16" spans="1:22" s="54" customFormat="1" ht="15" hidden="1" customHeight="1" x14ac:dyDescent="0.25">
      <c r="A16" s="50" t="s">
        <v>18</v>
      </c>
      <c r="B16" s="85">
        <f>'DATA BEFORE 2000'!C19</f>
        <v>20000</v>
      </c>
      <c r="C16" s="134">
        <f t="shared" si="0"/>
        <v>0.32227828575281176</v>
      </c>
      <c r="D16" s="87">
        <f>'DATA BEFORE 2000'!F19</f>
        <v>3000</v>
      </c>
      <c r="E16" s="138">
        <f t="shared" si="1"/>
        <v>4.8341742862921762E-2</v>
      </c>
      <c r="F16" s="90">
        <f>'DATA BEFORE 2000'!I21</f>
        <v>8407</v>
      </c>
      <c r="G16" s="114">
        <f t="shared" si="3"/>
        <v>8.8626528582023231E-2</v>
      </c>
      <c r="H16" s="117">
        <f>'DATA BEFORE 2000'!L32</f>
        <v>20851.612000000001</v>
      </c>
      <c r="I16" s="142">
        <f t="shared" si="4"/>
        <v>0.33600108852713795</v>
      </c>
      <c r="J16" s="75">
        <f>'DATA BEFORE 2000'!P23</f>
        <v>12706.556</v>
      </c>
      <c r="K16" s="144">
        <f t="shared" si="5"/>
        <v>0.20475235427510524</v>
      </c>
      <c r="L16" s="147"/>
      <c r="M16" s="150"/>
      <c r="N16" s="153">
        <f t="shared" si="6"/>
        <v>62058.168000000005</v>
      </c>
      <c r="O16" s="53"/>
    </row>
    <row r="17" spans="1:15" s="54" customFormat="1" ht="15" hidden="1" customHeight="1" x14ac:dyDescent="0.25">
      <c r="A17" s="50" t="s">
        <v>19</v>
      </c>
      <c r="B17" s="85">
        <f>'DATA BEFORE 2000'!C20</f>
        <v>15000</v>
      </c>
      <c r="C17" s="134">
        <f t="shared" si="0"/>
        <v>0.26398869030212552</v>
      </c>
      <c r="D17" s="87">
        <f>'DATA BEFORE 2000'!F20</f>
        <v>3000</v>
      </c>
      <c r="E17" s="138">
        <f t="shared" si="1"/>
        <v>5.2797738060425106E-2</v>
      </c>
      <c r="F17" s="90">
        <f>'DATA BEFORE 2000'!I22</f>
        <v>5000</v>
      </c>
      <c r="G17" s="114">
        <f t="shared" si="3"/>
        <v>0.14795686129133129</v>
      </c>
      <c r="H17" s="117">
        <f>'DATA BEFORE 2000'!L33</f>
        <v>19881.972000000002</v>
      </c>
      <c r="I17" s="142">
        <f t="shared" si="4"/>
        <v>0.34990771659356878</v>
      </c>
      <c r="J17" s="75">
        <f>'DATA BEFORE 2000'!P24</f>
        <v>10531.644</v>
      </c>
      <c r="K17" s="144">
        <f t="shared" si="5"/>
        <v>0.18534899375254926</v>
      </c>
      <c r="L17" s="147"/>
      <c r="M17" s="150"/>
      <c r="N17" s="153">
        <f t="shared" si="6"/>
        <v>56820.616000000002</v>
      </c>
      <c r="O17" s="53"/>
    </row>
    <row r="18" spans="1:15" s="54" customFormat="1" ht="15" customHeight="1" x14ac:dyDescent="0.25">
      <c r="A18" s="50" t="s">
        <v>20</v>
      </c>
      <c r="B18" s="85">
        <f>ACHAR!C7</f>
        <v>20000</v>
      </c>
      <c r="C18" s="135">
        <f>B18/N18</f>
        <v>0.30913116583749445</v>
      </c>
      <c r="D18" s="87">
        <f>DRIED!C7</f>
        <v>4500</v>
      </c>
      <c r="E18" s="139">
        <f>D18/N18</f>
        <v>6.9554512313436248E-2</v>
      </c>
      <c r="F18" s="90">
        <f>'DATA BEFORE 2000'!I23</f>
        <v>8000</v>
      </c>
      <c r="G18" s="115">
        <f>F18/N18</f>
        <v>0.12365246633499778</v>
      </c>
      <c r="H18" s="117">
        <f>NFPM!E7</f>
        <v>20277.056</v>
      </c>
      <c r="I18" s="142">
        <f>H18/N18</f>
        <v>0.31341349805160812</v>
      </c>
      <c r="J18" s="75">
        <f>EXPORT!C7</f>
        <v>11920.4</v>
      </c>
      <c r="K18" s="145">
        <f>J18/N18</f>
        <v>0.18424835746246343</v>
      </c>
      <c r="L18" s="147"/>
      <c r="M18" s="151">
        <f>L18/N18</f>
        <v>0</v>
      </c>
      <c r="N18" s="153">
        <f>B18+D18+F18+H18+J18+L18</f>
        <v>64697.455999999998</v>
      </c>
      <c r="O18" s="182"/>
    </row>
    <row r="19" spans="1:15" s="54" customFormat="1" ht="15" customHeight="1" x14ac:dyDescent="0.25">
      <c r="A19" s="51" t="s">
        <v>21</v>
      </c>
      <c r="B19" s="85">
        <f>ACHAR!C8</f>
        <v>23561</v>
      </c>
      <c r="C19" s="135">
        <f t="shared" ref="C19:C41" si="7">B19/N19</f>
        <v>0.27750075991464834</v>
      </c>
      <c r="D19" s="87">
        <f>DRIED!C8</f>
        <v>5271</v>
      </c>
      <c r="E19" s="139">
        <f t="shared" ref="E19:E41" si="8">D19/N19</f>
        <v>6.2081681826327895E-2</v>
      </c>
      <c r="F19" s="90">
        <f>'JUICE '!C10</f>
        <v>15153</v>
      </c>
      <c r="G19" s="115">
        <f t="shared" ref="G19:G41" si="9">F19/N19</f>
        <v>0.17847158503402516</v>
      </c>
      <c r="H19" s="117">
        <f>NFPM!E8</f>
        <v>24513</v>
      </c>
      <c r="I19" s="142">
        <f t="shared" ref="I19:I41" si="10">H19/N19</f>
        <v>0.28871338770798249</v>
      </c>
      <c r="J19" s="75">
        <f>EXPORT!C8</f>
        <v>16406.272000000001</v>
      </c>
      <c r="K19" s="145">
        <f t="shared" ref="K19:K41" si="11">J19/N19</f>
        <v>0.19323258551701616</v>
      </c>
      <c r="L19" s="147"/>
      <c r="M19" s="151">
        <f t="shared" ref="M19:M41" si="12">L19/N19</f>
        <v>0</v>
      </c>
      <c r="N19" s="153">
        <f t="shared" ref="N19:N42" si="13">B19+D19+F19+H19+J19+L19</f>
        <v>84904.271999999997</v>
      </c>
      <c r="O19" s="182"/>
    </row>
    <row r="20" spans="1:15" s="54" customFormat="1" ht="15" customHeight="1" x14ac:dyDescent="0.25">
      <c r="A20" s="51" t="s">
        <v>22</v>
      </c>
      <c r="B20" s="85">
        <f>ACHAR!C9</f>
        <v>15025</v>
      </c>
      <c r="C20" s="135">
        <f t="shared" si="7"/>
        <v>0.22500356411635672</v>
      </c>
      <c r="D20" s="87">
        <f>DRIED!C9</f>
        <v>6090</v>
      </c>
      <c r="E20" s="139">
        <f t="shared" si="8"/>
        <v>9.1199447951321955E-2</v>
      </c>
      <c r="F20" s="90">
        <f>'JUICE '!C11</f>
        <v>11761</v>
      </c>
      <c r="G20" s="115">
        <f t="shared" si="9"/>
        <v>0.17612425408136248</v>
      </c>
      <c r="H20" s="117">
        <f>NFPM!E9</f>
        <v>16564</v>
      </c>
      <c r="I20" s="142">
        <f t="shared" si="10"/>
        <v>0.24805051820454793</v>
      </c>
      <c r="J20" s="75">
        <f>EXPORT!C9</f>
        <v>17336.72</v>
      </c>
      <c r="K20" s="145">
        <f t="shared" si="11"/>
        <v>0.25962221564641091</v>
      </c>
      <c r="L20" s="147"/>
      <c r="M20" s="151">
        <f t="shared" si="12"/>
        <v>0</v>
      </c>
      <c r="N20" s="153">
        <f t="shared" si="13"/>
        <v>66776.72</v>
      </c>
      <c r="O20" s="182"/>
    </row>
    <row r="21" spans="1:15" s="54" customFormat="1" ht="15" customHeight="1" x14ac:dyDescent="0.25">
      <c r="A21" s="51" t="s">
        <v>23</v>
      </c>
      <c r="B21" s="85">
        <f>ACHAR!C10</f>
        <v>22143</v>
      </c>
      <c r="C21" s="135">
        <f t="shared" si="7"/>
        <v>0.29981584539809009</v>
      </c>
      <c r="D21" s="87">
        <f>DRIED!C10</f>
        <v>7228</v>
      </c>
      <c r="E21" s="139">
        <f t="shared" si="8"/>
        <v>9.7866997721058349E-2</v>
      </c>
      <c r="F21" s="90">
        <f>'JUICE '!C12</f>
        <v>19868</v>
      </c>
      <c r="G21" s="115">
        <f t="shared" si="9"/>
        <v>0.26901238388516702</v>
      </c>
      <c r="H21" s="117">
        <f>NFPM!E10</f>
        <v>17032.82</v>
      </c>
      <c r="I21" s="142">
        <f t="shared" si="10"/>
        <v>0.23062409464903114</v>
      </c>
      <c r="J21" s="75">
        <f>EXPORT!C10</f>
        <v>7583.5159999999996</v>
      </c>
      <c r="K21" s="145">
        <f t="shared" si="11"/>
        <v>0.10268067834665323</v>
      </c>
      <c r="L21" s="147"/>
      <c r="M21" s="151">
        <f t="shared" si="12"/>
        <v>0</v>
      </c>
      <c r="N21" s="153">
        <f t="shared" si="13"/>
        <v>73855.33600000001</v>
      </c>
      <c r="O21" s="182"/>
    </row>
    <row r="22" spans="1:15" s="54" customFormat="1" ht="15" customHeight="1" x14ac:dyDescent="0.25">
      <c r="A22" s="51" t="s">
        <v>24</v>
      </c>
      <c r="B22" s="85">
        <f>ACHAR!C11</f>
        <v>16939</v>
      </c>
      <c r="C22" s="135">
        <f t="shared" si="7"/>
        <v>0.18933920249464992</v>
      </c>
      <c r="D22" s="87">
        <f>DRIED!C11</f>
        <v>11894</v>
      </c>
      <c r="E22" s="139">
        <f t="shared" si="8"/>
        <v>0.13294766364433355</v>
      </c>
      <c r="F22" s="90">
        <f>'JUICE '!C13</f>
        <v>34922</v>
      </c>
      <c r="G22" s="115">
        <f t="shared" si="9"/>
        <v>0.39034793255317102</v>
      </c>
      <c r="H22" s="117">
        <f>NFPM!E11</f>
        <v>19653.191999999999</v>
      </c>
      <c r="I22" s="142">
        <f t="shared" si="10"/>
        <v>0.21967764919736898</v>
      </c>
      <c r="J22" s="75">
        <f>EXPORT!C11</f>
        <v>6055.5839999999998</v>
      </c>
      <c r="K22" s="145">
        <f t="shared" si="11"/>
        <v>6.7687552110476529E-2</v>
      </c>
      <c r="L22" s="147"/>
      <c r="M22" s="151">
        <f t="shared" si="12"/>
        <v>0</v>
      </c>
      <c r="N22" s="153">
        <f t="shared" si="13"/>
        <v>89463.775999999998</v>
      </c>
      <c r="O22" s="182"/>
    </row>
    <row r="23" spans="1:15" s="54" customFormat="1" ht="15" customHeight="1" x14ac:dyDescent="0.25">
      <c r="A23" s="51" t="s">
        <v>25</v>
      </c>
      <c r="B23" s="85">
        <f>ACHAR!C12</f>
        <v>12456</v>
      </c>
      <c r="C23" s="135">
        <f t="shared" si="7"/>
        <v>0.21272156959827593</v>
      </c>
      <c r="D23" s="87">
        <f>DRIED!C12</f>
        <v>11606</v>
      </c>
      <c r="E23" s="139">
        <f t="shared" si="8"/>
        <v>0.1982054059696203</v>
      </c>
      <c r="F23" s="90">
        <f>'JUICE '!C14</f>
        <v>16174</v>
      </c>
      <c r="G23" s="115">
        <f t="shared" si="9"/>
        <v>0.27621697709397197</v>
      </c>
      <c r="H23" s="117">
        <f>NFPM!E12</f>
        <v>15964.632</v>
      </c>
      <c r="I23" s="142">
        <f t="shared" si="10"/>
        <v>0.27264142398031976</v>
      </c>
      <c r="J23" s="75">
        <f>EXPORT!C12</f>
        <v>2354.7840000000001</v>
      </c>
      <c r="K23" s="145">
        <f t="shared" si="11"/>
        <v>4.0214623357812028E-2</v>
      </c>
      <c r="L23" s="148"/>
      <c r="M23" s="151">
        <f t="shared" si="12"/>
        <v>0</v>
      </c>
      <c r="N23" s="153">
        <f t="shared" si="13"/>
        <v>58555.415999999997</v>
      </c>
      <c r="O23" s="182"/>
    </row>
    <row r="24" spans="1:15" s="54" customFormat="1" ht="15" customHeight="1" x14ac:dyDescent="0.25">
      <c r="A24" s="51" t="s">
        <v>26</v>
      </c>
      <c r="B24" s="85">
        <f>ACHAR!C13</f>
        <v>25000</v>
      </c>
      <c r="C24" s="135">
        <f t="shared" si="7"/>
        <v>0.29076200720317513</v>
      </c>
      <c r="D24" s="87">
        <f>DRIED!C13</f>
        <v>16840</v>
      </c>
      <c r="E24" s="139">
        <f t="shared" si="8"/>
        <v>0.19585728805205876</v>
      </c>
      <c r="F24" s="90">
        <f>'JUICE '!C15</f>
        <v>18550</v>
      </c>
      <c r="G24" s="115">
        <f t="shared" si="9"/>
        <v>0.21574540934475595</v>
      </c>
      <c r="H24" s="117">
        <f>NFPM!E13</f>
        <v>21161.439999999999</v>
      </c>
      <c r="I24" s="142">
        <f t="shared" si="10"/>
        <v>0.24611771078838229</v>
      </c>
      <c r="J24" s="75">
        <f>EXPORT!C13</f>
        <v>4429.5320000000002</v>
      </c>
      <c r="K24" s="145">
        <f t="shared" si="11"/>
        <v>5.1517584611627788E-2</v>
      </c>
      <c r="L24" s="148"/>
      <c r="M24" s="151">
        <f t="shared" si="12"/>
        <v>0</v>
      </c>
      <c r="N24" s="153">
        <f t="shared" si="13"/>
        <v>85980.972000000009</v>
      </c>
      <c r="O24" s="182"/>
    </row>
    <row r="25" spans="1:15" s="54" customFormat="1" ht="15" customHeight="1" x14ac:dyDescent="0.25">
      <c r="A25" s="51" t="s">
        <v>27</v>
      </c>
      <c r="B25" s="85">
        <f>ACHAR!C14</f>
        <v>25000</v>
      </c>
      <c r="C25" s="135">
        <f t="shared" si="7"/>
        <v>0.26115803993411463</v>
      </c>
      <c r="D25" s="87">
        <f>DRIED!C14</f>
        <v>17017</v>
      </c>
      <c r="E25" s="139">
        <f t="shared" si="8"/>
        <v>0.17776505462235315</v>
      </c>
      <c r="F25" s="90">
        <f>'JUICE '!C16</f>
        <v>32473</v>
      </c>
      <c r="G25" s="115">
        <f t="shared" si="9"/>
        <v>0.33922340123122019</v>
      </c>
      <c r="H25" s="117">
        <f>NFPM!E14</f>
        <v>18654</v>
      </c>
      <c r="I25" s="142">
        <f t="shared" si="10"/>
        <v>0.19486568307723898</v>
      </c>
      <c r="J25" s="75">
        <f>EXPORT!C14</f>
        <v>2583.4760000000001</v>
      </c>
      <c r="K25" s="145">
        <f t="shared" si="11"/>
        <v>2.6987821135073073E-2</v>
      </c>
      <c r="L25" s="148"/>
      <c r="M25" s="151">
        <f t="shared" si="12"/>
        <v>0</v>
      </c>
      <c r="N25" s="153">
        <f t="shared" si="13"/>
        <v>95727.475999999995</v>
      </c>
      <c r="O25" s="182"/>
    </row>
    <row r="26" spans="1:15" s="54" customFormat="1" ht="15" customHeight="1" x14ac:dyDescent="0.25">
      <c r="A26" s="51" t="s">
        <v>28</v>
      </c>
      <c r="B26" s="85">
        <f>ACHAR!C15</f>
        <v>25000</v>
      </c>
      <c r="C26" s="135">
        <f t="shared" si="7"/>
        <v>0.39205359429089676</v>
      </c>
      <c r="D26" s="87">
        <f>DRIED!C15</f>
        <v>8379</v>
      </c>
      <c r="E26" s="139">
        <f t="shared" si="8"/>
        <v>0.13140068266253696</v>
      </c>
      <c r="F26" s="90">
        <f>'JUICE '!C17</f>
        <v>14316</v>
      </c>
      <c r="G26" s="115">
        <f t="shared" si="9"/>
        <v>0.2245055702347391</v>
      </c>
      <c r="H26" s="117">
        <f>NFPM!E15</f>
        <v>14452</v>
      </c>
      <c r="I26" s="142">
        <f t="shared" si="10"/>
        <v>0.22663834178768158</v>
      </c>
      <c r="J26" s="75">
        <f>EXPORT!C15</f>
        <v>1619.7919999999999</v>
      </c>
      <c r="K26" s="145">
        <f t="shared" si="11"/>
        <v>2.5401811024145605E-2</v>
      </c>
      <c r="L26" s="148"/>
      <c r="M26" s="151">
        <f t="shared" si="12"/>
        <v>0</v>
      </c>
      <c r="N26" s="153">
        <f t="shared" si="13"/>
        <v>63766.792000000001</v>
      </c>
      <c r="O26" s="182"/>
    </row>
    <row r="27" spans="1:15" s="54" customFormat="1" ht="15" customHeight="1" x14ac:dyDescent="0.25">
      <c r="A27" s="51" t="s">
        <v>29</v>
      </c>
      <c r="B27" s="85">
        <f>ACHAR!C16</f>
        <v>25000</v>
      </c>
      <c r="C27" s="135">
        <f t="shared" si="7"/>
        <v>0.36309989476493609</v>
      </c>
      <c r="D27" s="87">
        <f>DRIED!C16</f>
        <v>9747</v>
      </c>
      <c r="E27" s="139">
        <f t="shared" si="8"/>
        <v>0.14156538697095328</v>
      </c>
      <c r="F27" s="90">
        <f>'JUICE '!C18</f>
        <v>17390</v>
      </c>
      <c r="G27" s="115">
        <f t="shared" si="9"/>
        <v>0.25257228679848953</v>
      </c>
      <c r="H27" s="117">
        <f>NFPM!E16</f>
        <v>15099</v>
      </c>
      <c r="I27" s="142">
        <f t="shared" si="10"/>
        <v>0.21929781244223082</v>
      </c>
      <c r="J27" s="75">
        <f>EXPORT!C16</f>
        <v>1615.576</v>
      </c>
      <c r="K27" s="145">
        <f t="shared" si="11"/>
        <v>2.3464619023390258E-2</v>
      </c>
      <c r="L27" s="148"/>
      <c r="M27" s="151">
        <f t="shared" si="12"/>
        <v>0</v>
      </c>
      <c r="N27" s="153">
        <f t="shared" si="13"/>
        <v>68851.576000000001</v>
      </c>
      <c r="O27" s="182"/>
    </row>
    <row r="28" spans="1:15" s="54" customFormat="1" ht="15" customHeight="1" x14ac:dyDescent="0.25">
      <c r="A28" s="52" t="s">
        <v>30</v>
      </c>
      <c r="B28" s="85">
        <f>ACHAR!C17</f>
        <v>26000</v>
      </c>
      <c r="C28" s="135">
        <f t="shared" si="7"/>
        <v>0.37550715852404432</v>
      </c>
      <c r="D28" s="87">
        <f>DRIED!C17</f>
        <v>13338</v>
      </c>
      <c r="E28" s="139">
        <f t="shared" si="8"/>
        <v>0.19263517232283472</v>
      </c>
      <c r="F28" s="90">
        <f>'JUICE '!C19</f>
        <v>16190</v>
      </c>
      <c r="G28" s="115">
        <f t="shared" si="9"/>
        <v>0.23382541909631835</v>
      </c>
      <c r="H28" s="117">
        <f>NFPM!E17</f>
        <v>13055</v>
      </c>
      <c r="I28" s="142">
        <f t="shared" si="10"/>
        <v>0.1885479213281307</v>
      </c>
      <c r="J28" s="75">
        <f>EXPORT!C17</f>
        <v>656.69200000000001</v>
      </c>
      <c r="K28" s="145">
        <f t="shared" si="11"/>
        <v>9.4843287286719893E-3</v>
      </c>
      <c r="L28" s="148"/>
      <c r="M28" s="151">
        <f t="shared" si="12"/>
        <v>0</v>
      </c>
      <c r="N28" s="153">
        <f t="shared" si="13"/>
        <v>69239.691999999995</v>
      </c>
      <c r="O28" s="182"/>
    </row>
    <row r="29" spans="1:15" s="54" customFormat="1" ht="15" customHeight="1" x14ac:dyDescent="0.25">
      <c r="A29" s="52" t="s">
        <v>31</v>
      </c>
      <c r="B29" s="85">
        <f>ACHAR!C18</f>
        <v>26000</v>
      </c>
      <c r="C29" s="135">
        <f t="shared" si="7"/>
        <v>0.33250910294824571</v>
      </c>
      <c r="D29" s="87">
        <f>DRIED!C18</f>
        <v>14122</v>
      </c>
      <c r="E29" s="139">
        <f t="shared" si="8"/>
        <v>0.18060359814750482</v>
      </c>
      <c r="F29" s="90">
        <f>'JUICE '!C20</f>
        <v>18797</v>
      </c>
      <c r="G29" s="115">
        <f t="shared" si="9"/>
        <v>0.24039129261992978</v>
      </c>
      <c r="H29" s="117">
        <f>NFPM!E18</f>
        <v>18202</v>
      </c>
      <c r="I29" s="142">
        <f t="shared" si="10"/>
        <v>0.23278194968707569</v>
      </c>
      <c r="J29" s="75">
        <f>EXPORT!C18</f>
        <v>1072.348</v>
      </c>
      <c r="K29" s="145">
        <f t="shared" si="11"/>
        <v>1.3714056597244052E-2</v>
      </c>
      <c r="L29" s="148"/>
      <c r="M29" s="151">
        <f t="shared" si="12"/>
        <v>0</v>
      </c>
      <c r="N29" s="153">
        <f t="shared" si="13"/>
        <v>78193.347999999998</v>
      </c>
      <c r="O29" s="182"/>
    </row>
    <row r="30" spans="1:15" s="54" customFormat="1" ht="15" customHeight="1" x14ac:dyDescent="0.25">
      <c r="A30" s="52" t="s">
        <v>32</v>
      </c>
      <c r="B30" s="85">
        <f>ACHAR!C19</f>
        <v>28000</v>
      </c>
      <c r="C30" s="135">
        <f t="shared" si="7"/>
        <v>0.40760488820162172</v>
      </c>
      <c r="D30" s="87">
        <f>DRIED!C19</f>
        <v>9330.9299999999985</v>
      </c>
      <c r="E30" s="139">
        <f t="shared" si="8"/>
        <v>0.1358333099809699</v>
      </c>
      <c r="F30" s="90">
        <f>'JUICE '!C21</f>
        <v>11195.397000000001</v>
      </c>
      <c r="G30" s="115">
        <f t="shared" si="9"/>
        <v>0.16297494794849185</v>
      </c>
      <c r="H30" s="117">
        <f>NFPM!E19</f>
        <v>19225</v>
      </c>
      <c r="I30" s="142">
        <f t="shared" si="10"/>
        <v>0.27986442770272063</v>
      </c>
      <c r="J30" s="75">
        <f>EXPORT!C19</f>
        <v>942.64800000000002</v>
      </c>
      <c r="K30" s="145">
        <f t="shared" si="11"/>
        <v>1.3722426166195798E-2</v>
      </c>
      <c r="L30" s="148"/>
      <c r="M30" s="151">
        <f t="shared" si="12"/>
        <v>0</v>
      </c>
      <c r="N30" s="153">
        <f t="shared" si="13"/>
        <v>68693.975000000006</v>
      </c>
      <c r="O30" s="182"/>
    </row>
    <row r="31" spans="1:15" s="54" customFormat="1" ht="15" customHeight="1" x14ac:dyDescent="0.25">
      <c r="A31" s="52" t="s">
        <v>33</v>
      </c>
      <c r="B31" s="85">
        <f>ACHAR!C20</f>
        <v>28000</v>
      </c>
      <c r="C31" s="135">
        <f t="shared" si="7"/>
        <v>0.39760227933458675</v>
      </c>
      <c r="D31" s="87">
        <f>DRIED!C20</f>
        <v>13598.915500000001</v>
      </c>
      <c r="E31" s="139">
        <f t="shared" si="8"/>
        <v>0.19310570711708719</v>
      </c>
      <c r="F31" s="90">
        <f>'JUICE '!C22</f>
        <v>12661</v>
      </c>
      <c r="G31" s="115">
        <f t="shared" si="9"/>
        <v>0.17978723066625724</v>
      </c>
      <c r="H31" s="117">
        <f>NFPM!E20</f>
        <v>14656</v>
      </c>
      <c r="I31" s="142">
        <f t="shared" si="10"/>
        <v>0.20811639306884655</v>
      </c>
      <c r="J31" s="75">
        <f>EXPORT!C20</f>
        <v>1506.2159999999999</v>
      </c>
      <c r="K31" s="145">
        <f t="shared" si="11"/>
        <v>2.1388389813222278E-2</v>
      </c>
      <c r="L31" s="148"/>
      <c r="M31" s="151">
        <f t="shared" si="12"/>
        <v>0</v>
      </c>
      <c r="N31" s="153">
        <f t="shared" si="13"/>
        <v>70422.131500000003</v>
      </c>
      <c r="O31" s="182"/>
    </row>
    <row r="32" spans="1:15" s="54" customFormat="1" ht="15" customHeight="1" x14ac:dyDescent="0.25">
      <c r="A32" s="52" t="s">
        <v>34</v>
      </c>
      <c r="B32" s="85">
        <f>ACHAR!C21</f>
        <v>29000</v>
      </c>
      <c r="C32" s="135">
        <f t="shared" si="7"/>
        <v>0.32337559121184284</v>
      </c>
      <c r="D32" s="87">
        <f>DRIED!C21</f>
        <v>18714.233099999998</v>
      </c>
      <c r="E32" s="139">
        <f t="shared" si="8"/>
        <v>0.20868021354443922</v>
      </c>
      <c r="F32" s="90">
        <f>'JUICE '!C23</f>
        <v>23781</v>
      </c>
      <c r="G32" s="115">
        <f t="shared" si="9"/>
        <v>0.26517913567616669</v>
      </c>
      <c r="H32" s="117">
        <f>NFPM!E21</f>
        <v>15663</v>
      </c>
      <c r="I32" s="142">
        <f t="shared" si="10"/>
        <v>0.17465627190176186</v>
      </c>
      <c r="J32" s="75">
        <f>EXPORT!C21</f>
        <v>2520.768</v>
      </c>
      <c r="K32" s="145">
        <f t="shared" si="11"/>
        <v>2.8108787665789468E-2</v>
      </c>
      <c r="L32" s="148">
        <v>0</v>
      </c>
      <c r="M32" s="151">
        <f t="shared" si="12"/>
        <v>0</v>
      </c>
      <c r="N32" s="153">
        <f t="shared" si="13"/>
        <v>89679.001099999994</v>
      </c>
      <c r="O32" s="182"/>
    </row>
    <row r="33" spans="1:15" s="54" customFormat="1" ht="15" customHeight="1" x14ac:dyDescent="0.25">
      <c r="A33" s="52" t="s">
        <v>35</v>
      </c>
      <c r="B33" s="85">
        <f>ACHAR!C22</f>
        <v>29000</v>
      </c>
      <c r="C33" s="135">
        <f t="shared" si="7"/>
        <v>0.46861064892814841</v>
      </c>
      <c r="D33" s="87">
        <f>DRIED!C22</f>
        <v>5382.3</v>
      </c>
      <c r="E33" s="139">
        <f t="shared" si="8"/>
        <v>8.6972520542274945E-2</v>
      </c>
      <c r="F33" s="90">
        <f>'JUICE '!C24</f>
        <v>11303</v>
      </c>
      <c r="G33" s="115">
        <f t="shared" si="9"/>
        <v>0.18264504016671937</v>
      </c>
      <c r="H33" s="117">
        <f>NFPM!E22</f>
        <v>13942.044</v>
      </c>
      <c r="I33" s="142">
        <f t="shared" si="10"/>
        <v>0.2252893202146482</v>
      </c>
      <c r="J33" s="75">
        <f>EXPORT!C22</f>
        <v>2257.7199999999998</v>
      </c>
      <c r="K33" s="145">
        <f t="shared" si="11"/>
        <v>3.6482470148208934E-2</v>
      </c>
      <c r="L33" s="148">
        <v>0</v>
      </c>
      <c r="M33" s="151">
        <f t="shared" si="12"/>
        <v>0</v>
      </c>
      <c r="N33" s="153">
        <f t="shared" si="13"/>
        <v>61885.064000000006</v>
      </c>
      <c r="O33" s="182"/>
    </row>
    <row r="34" spans="1:15" s="54" customFormat="1" ht="15" customHeight="1" x14ac:dyDescent="0.25">
      <c r="A34" s="52" t="s">
        <v>36</v>
      </c>
      <c r="B34" s="85">
        <f>ACHAR!C23</f>
        <v>30000</v>
      </c>
      <c r="C34" s="135">
        <f t="shared" si="7"/>
        <v>0.31802372425180542</v>
      </c>
      <c r="D34" s="87">
        <f>DRIED!C23</f>
        <v>15525.645</v>
      </c>
      <c r="E34" s="139">
        <f t="shared" si="8"/>
        <v>0.16458411481038074</v>
      </c>
      <c r="F34" s="90">
        <f>'JUICE '!C25</f>
        <v>15289</v>
      </c>
      <c r="G34" s="115">
        <f t="shared" si="9"/>
        <v>0.16207549066952845</v>
      </c>
      <c r="H34" s="117">
        <f>NFPM!E23</f>
        <v>27772</v>
      </c>
      <c r="I34" s="142">
        <f t="shared" si="10"/>
        <v>0.29440516233070468</v>
      </c>
      <c r="J34" s="75">
        <f>EXPORT!C23</f>
        <v>4673.9399999999996</v>
      </c>
      <c r="K34" s="145">
        <f t="shared" si="11"/>
        <v>4.954746019098278E-2</v>
      </c>
      <c r="L34" s="148">
        <f>DIRECT!C9</f>
        <v>1072</v>
      </c>
      <c r="M34" s="151">
        <f t="shared" si="12"/>
        <v>1.1364047746597848E-2</v>
      </c>
      <c r="N34" s="153">
        <f t="shared" si="13"/>
        <v>94332.585000000006</v>
      </c>
      <c r="O34" s="182"/>
    </row>
    <row r="35" spans="1:15" s="54" customFormat="1" ht="15" customHeight="1" x14ac:dyDescent="0.25">
      <c r="A35" s="52" t="s">
        <v>37</v>
      </c>
      <c r="B35" s="85">
        <f>ACHAR!C24</f>
        <v>30000</v>
      </c>
      <c r="C35" s="135">
        <f t="shared" si="7"/>
        <v>0.34899540973317483</v>
      </c>
      <c r="D35" s="87">
        <f>DRIED!C24</f>
        <v>12695.162000000002</v>
      </c>
      <c r="E35" s="139">
        <f t="shared" si="8"/>
        <v>0.14768510879396773</v>
      </c>
      <c r="F35" s="90">
        <f>'JUICE '!C26</f>
        <v>10086.710000000001</v>
      </c>
      <c r="G35" s="115">
        <f t="shared" si="9"/>
        <v>0.11734051631032374</v>
      </c>
      <c r="H35" s="117">
        <f>NFPM!E24</f>
        <v>22726</v>
      </c>
      <c r="I35" s="142">
        <f t="shared" si="10"/>
        <v>0.2643756560532044</v>
      </c>
      <c r="J35" s="75">
        <f>EXPORT!C24</f>
        <v>4497.1440000000002</v>
      </c>
      <c r="K35" s="145">
        <f t="shared" si="11"/>
        <v>5.2316087096969631E-2</v>
      </c>
      <c r="L35" s="148">
        <f>DIRECT!C10</f>
        <v>5956</v>
      </c>
      <c r="M35" s="151">
        <f t="shared" si="12"/>
        <v>6.9287222012359651E-2</v>
      </c>
      <c r="N35" s="153">
        <f t="shared" si="13"/>
        <v>85961.016000000003</v>
      </c>
      <c r="O35" s="182"/>
    </row>
    <row r="36" spans="1:15" s="54" customFormat="1" ht="15" customHeight="1" x14ac:dyDescent="0.25">
      <c r="A36" s="52" t="s">
        <v>38</v>
      </c>
      <c r="B36" s="85">
        <f>ACHAR!C25</f>
        <v>25000</v>
      </c>
      <c r="C36" s="135">
        <f t="shared" si="7"/>
        <v>0.28289891035294851</v>
      </c>
      <c r="D36" s="87">
        <f>DRIED!C25</f>
        <v>9905.8633000000009</v>
      </c>
      <c r="E36" s="139">
        <f t="shared" si="8"/>
        <v>0.11209431734701053</v>
      </c>
      <c r="F36" s="90">
        <f>'JUICE '!C27</f>
        <v>15547.352000000003</v>
      </c>
      <c r="G36" s="115">
        <f t="shared" si="9"/>
        <v>0.17593315758694944</v>
      </c>
      <c r="H36" s="117">
        <f>NFPM!E25</f>
        <v>29655</v>
      </c>
      <c r="I36" s="142">
        <f t="shared" si="10"/>
        <v>0.33557468746066754</v>
      </c>
      <c r="J36" s="75">
        <f>EXPORT!C25</f>
        <v>6038.5739999999996</v>
      </c>
      <c r="K36" s="145">
        <f t="shared" si="11"/>
        <v>6.8332240187425827E-2</v>
      </c>
      <c r="L36" s="148">
        <f>DIRECT!C11</f>
        <v>2224</v>
      </c>
      <c r="M36" s="151">
        <f t="shared" si="12"/>
        <v>2.5166687064998302E-2</v>
      </c>
      <c r="N36" s="153">
        <f t="shared" si="13"/>
        <v>88370.789299999989</v>
      </c>
      <c r="O36" s="182"/>
    </row>
    <row r="37" spans="1:15" s="54" customFormat="1" ht="15" customHeight="1" x14ac:dyDescent="0.25">
      <c r="A37" s="52" t="s">
        <v>39</v>
      </c>
      <c r="B37" s="85">
        <f>ACHAR!C26</f>
        <v>30000</v>
      </c>
      <c r="C37" s="135">
        <f t="shared" si="7"/>
        <v>0.3335143575151624</v>
      </c>
      <c r="D37" s="87">
        <f>DRIED!C26</f>
        <v>17218</v>
      </c>
      <c r="E37" s="139">
        <f t="shared" si="8"/>
        <v>0.19141500692320221</v>
      </c>
      <c r="F37" s="90">
        <f>'JUICE '!C28</f>
        <v>9087</v>
      </c>
      <c r="G37" s="115">
        <f t="shared" si="9"/>
        <v>0.1010214988913427</v>
      </c>
      <c r="H37" s="117">
        <f>NFPM!E26</f>
        <v>22900</v>
      </c>
      <c r="I37" s="142">
        <f t="shared" si="10"/>
        <v>0.25458262623657396</v>
      </c>
      <c r="J37" s="75">
        <f>EXPORT!C26</f>
        <v>3925.1959999999999</v>
      </c>
      <c r="K37" s="145">
        <f t="shared" si="11"/>
        <v>4.3636974068702851E-2</v>
      </c>
      <c r="L37" s="148">
        <f>DIRECT!C12</f>
        <v>6820.9539999999997</v>
      </c>
      <c r="M37" s="151">
        <f t="shared" si="12"/>
        <v>7.5829536365015895E-2</v>
      </c>
      <c r="N37" s="153">
        <f t="shared" si="13"/>
        <v>89951.15</v>
      </c>
      <c r="O37" s="182"/>
    </row>
    <row r="38" spans="1:15" s="54" customFormat="1" ht="15" customHeight="1" x14ac:dyDescent="0.25">
      <c r="A38" s="52" t="s">
        <v>40</v>
      </c>
      <c r="B38" s="85">
        <f>ACHAR!C27</f>
        <v>25000</v>
      </c>
      <c r="C38" s="135">
        <f t="shared" si="7"/>
        <v>0.3488652856559894</v>
      </c>
      <c r="D38" s="87">
        <f>DRIED!C27</f>
        <v>12647.632</v>
      </c>
      <c r="E38" s="139">
        <f t="shared" si="8"/>
        <v>0.17649279002207327</v>
      </c>
      <c r="F38" s="90">
        <f>'JUICE '!C29</f>
        <v>7110.9179999999997</v>
      </c>
      <c r="G38" s="115">
        <f t="shared" si="9"/>
        <v>9.9230097573852663E-2</v>
      </c>
      <c r="H38" s="117">
        <f>NFPM!E27</f>
        <v>19383.41</v>
      </c>
      <c r="I38" s="142">
        <f t="shared" si="10"/>
        <v>0.27048795466548642</v>
      </c>
      <c r="J38" s="75">
        <f>EXPORT!C27</f>
        <v>2954.4540000000002</v>
      </c>
      <c r="K38" s="145">
        <f t="shared" si="11"/>
        <v>4.1228257546699218E-2</v>
      </c>
      <c r="L38" s="148">
        <f>DIRECT!C13</f>
        <v>4564.4849999999997</v>
      </c>
      <c r="M38" s="151">
        <f t="shared" si="12"/>
        <v>6.3695614535899142E-2</v>
      </c>
      <c r="N38" s="153">
        <f t="shared" si="13"/>
        <v>71660.89899999999</v>
      </c>
      <c r="O38" s="182"/>
    </row>
    <row r="39" spans="1:15" s="54" customFormat="1" ht="15" customHeight="1" x14ac:dyDescent="0.25">
      <c r="A39" s="52" t="s">
        <v>41</v>
      </c>
      <c r="B39" s="85">
        <f>ACHAR!C28</f>
        <v>15000</v>
      </c>
      <c r="C39" s="135">
        <f t="shared" si="7"/>
        <v>0.24091248784817337</v>
      </c>
      <c r="D39" s="87">
        <f>DRIED!C28</f>
        <v>13396.929</v>
      </c>
      <c r="E39" s="139">
        <f t="shared" si="8"/>
        <v>0.2151658329943561</v>
      </c>
      <c r="F39" s="90">
        <f>'JUICE '!C30</f>
        <v>6176.1610000000001</v>
      </c>
      <c r="G39" s="115">
        <f t="shared" si="9"/>
        <v>9.9194287457390826E-2</v>
      </c>
      <c r="H39" s="117">
        <f>NFPM!E28</f>
        <v>18263.526000000002</v>
      </c>
      <c r="I39" s="142">
        <f t="shared" si="10"/>
        <v>0.29332743236931991</v>
      </c>
      <c r="J39" s="75">
        <f>EXPORT!C28</f>
        <v>3250.4960000000001</v>
      </c>
      <c r="K39" s="145">
        <f t="shared" si="11"/>
        <v>5.2205671873369081E-2</v>
      </c>
      <c r="L39" s="148">
        <f>DIRECT!C14</f>
        <v>6176.1610000000001</v>
      </c>
      <c r="M39" s="151">
        <f t="shared" si="12"/>
        <v>9.9194287457390826E-2</v>
      </c>
      <c r="N39" s="153">
        <f t="shared" si="13"/>
        <v>62263.272999999994</v>
      </c>
      <c r="O39" s="182"/>
    </row>
    <row r="40" spans="1:15" s="54" customFormat="1" ht="15" customHeight="1" x14ac:dyDescent="0.25">
      <c r="A40" s="52" t="s">
        <v>42</v>
      </c>
      <c r="B40" s="85">
        <f>ACHAR!C29</f>
        <v>35000</v>
      </c>
      <c r="C40" s="135">
        <f>B40/N40</f>
        <v>0.40717863376886665</v>
      </c>
      <c r="D40" s="87">
        <f>DRIED!C29</f>
        <v>14743.790999999999</v>
      </c>
      <c r="E40" s="139">
        <f>D40/N40</f>
        <v>0.17152447645582033</v>
      </c>
      <c r="F40" s="90">
        <f>'JUICE '!C31</f>
        <v>8499.2469999999994</v>
      </c>
      <c r="G40" s="115">
        <f t="shared" si="9"/>
        <v>9.8877479472118238E-2</v>
      </c>
      <c r="H40" s="117">
        <f>NFPM!E29</f>
        <v>14910.002</v>
      </c>
      <c r="I40" s="142">
        <f t="shared" si="10"/>
        <v>0.1734581212528877</v>
      </c>
      <c r="J40" s="75">
        <f>EXPORT!C29</f>
        <v>4305.0720000000001</v>
      </c>
      <c r="K40" s="145">
        <f t="shared" si="11"/>
        <v>5.0083809578188643E-2</v>
      </c>
      <c r="L40" s="148">
        <f>DIRECT!C15</f>
        <v>8499.2469999999994</v>
      </c>
      <c r="M40" s="151">
        <f t="shared" si="12"/>
        <v>9.8877479472118238E-2</v>
      </c>
      <c r="N40" s="153">
        <f t="shared" si="13"/>
        <v>85957.359000000011</v>
      </c>
      <c r="O40" s="182"/>
    </row>
    <row r="41" spans="1:15" s="54" customFormat="1" ht="15" customHeight="1" x14ac:dyDescent="0.25">
      <c r="A41" s="52" t="s">
        <v>62</v>
      </c>
      <c r="B41" s="85">
        <f>ACHAR!C30</f>
        <v>30000</v>
      </c>
      <c r="C41" s="135">
        <f t="shared" si="7"/>
        <v>0.34995553698250792</v>
      </c>
      <c r="D41" s="87">
        <f>DRIED!C30</f>
        <v>9784</v>
      </c>
      <c r="E41" s="139">
        <f t="shared" si="8"/>
        <v>0.11413216579456192</v>
      </c>
      <c r="F41" s="90">
        <f>'JUICE '!C32</f>
        <v>10578</v>
      </c>
      <c r="G41" s="115">
        <f t="shared" si="9"/>
        <v>0.12339432234003231</v>
      </c>
      <c r="H41" s="117">
        <f>NFPM!E30</f>
        <v>18426.824000000001</v>
      </c>
      <c r="I41" s="142">
        <f t="shared" si="10"/>
        <v>0.21495230292673884</v>
      </c>
      <c r="J41" s="75">
        <f>EXPORT!C30</f>
        <v>6358.3519999999999</v>
      </c>
      <c r="K41" s="145">
        <f t="shared" si="11"/>
        <v>7.4171349616126772E-2</v>
      </c>
      <c r="L41" s="148">
        <f>DIRECT!C16</f>
        <v>10578</v>
      </c>
      <c r="M41" s="151">
        <f t="shared" si="12"/>
        <v>0.12339432234003231</v>
      </c>
      <c r="N41" s="153">
        <f t="shared" si="13"/>
        <v>85725.175999999992</v>
      </c>
      <c r="O41" s="182"/>
    </row>
    <row r="42" spans="1:15" s="54" customFormat="1" ht="15" customHeight="1" x14ac:dyDescent="0.25">
      <c r="A42" s="137" t="s">
        <v>64</v>
      </c>
      <c r="B42" s="85">
        <f>ACHAR!C31</f>
        <v>30000</v>
      </c>
      <c r="C42" s="135">
        <f>B42/N42</f>
        <v>0.40805155355971795</v>
      </c>
      <c r="D42" s="87">
        <f>DRIED!C31</f>
        <v>7863.75</v>
      </c>
      <c r="E42" s="139">
        <f>D42/N42</f>
        <v>0.10696051347684107</v>
      </c>
      <c r="F42" s="90">
        <f>'JUICE '!C33</f>
        <v>5990.11</v>
      </c>
      <c r="G42" s="115">
        <f>F42/N42</f>
        <v>8.1475789716453403E-2</v>
      </c>
      <c r="H42" s="117">
        <f>NFPM!E31</f>
        <v>16809.964</v>
      </c>
      <c r="I42" s="142">
        <f>H42/N42</f>
        <v>0.22864439751609769</v>
      </c>
      <c r="J42" s="75">
        <f>EXPORT!C31</f>
        <v>6136.0879999999997</v>
      </c>
      <c r="K42" s="145">
        <f>J42/N42</f>
        <v>8.3461341372638082E-2</v>
      </c>
      <c r="L42" s="148">
        <f>DIRECT!C17</f>
        <v>6720.21</v>
      </c>
      <c r="M42" s="151">
        <f>L42/N42</f>
        <v>9.1406404358251744E-2</v>
      </c>
      <c r="N42" s="153">
        <f t="shared" si="13"/>
        <v>73520.122000000003</v>
      </c>
      <c r="O42" s="182"/>
    </row>
    <row r="43" spans="1:15" s="54" customFormat="1" ht="15" customHeight="1" thickBot="1" x14ac:dyDescent="0.3">
      <c r="A43" s="155" t="s">
        <v>78</v>
      </c>
      <c r="B43" s="86">
        <v>35000</v>
      </c>
      <c r="C43" s="136">
        <f>B43/N43</f>
        <v>0.35654346028952899</v>
      </c>
      <c r="D43" s="88">
        <f>DRIED!C32</f>
        <v>14515.3</v>
      </c>
      <c r="E43" s="140">
        <f t="shared" si="1"/>
        <v>0.14786672254687427</v>
      </c>
      <c r="F43" s="91">
        <f>'JUICE '!C34</f>
        <v>10190.86</v>
      </c>
      <c r="G43" s="116">
        <f>F43/N43</f>
        <v>0.1038138425064614</v>
      </c>
      <c r="H43" s="141">
        <f>NFPM!E32</f>
        <v>22205.718000000001</v>
      </c>
      <c r="I43" s="143">
        <f>H43/N43</f>
        <v>0.22620867239809939</v>
      </c>
      <c r="J43" s="76">
        <f>EXPORT!C32</f>
        <v>9435.1440000000002</v>
      </c>
      <c r="K43" s="146">
        <f>J43/N43</f>
        <v>9.6115396859713931E-2</v>
      </c>
      <c r="L43" s="149">
        <f>DIRECT!C18</f>
        <v>6817.7290000000003</v>
      </c>
      <c r="M43" s="152">
        <f>L43/N43</f>
        <v>6.9451905399322E-2</v>
      </c>
      <c r="N43" s="154">
        <f>L43+J43+H43+F43+B43+D43</f>
        <v>98164.751000000004</v>
      </c>
    </row>
    <row r="44" spans="1:15" s="57" customFormat="1" ht="12.75" customHeight="1" x14ac:dyDescent="0.25">
      <c r="A44" s="55" t="s">
        <v>68</v>
      </c>
      <c r="B44" s="56"/>
      <c r="C44" s="56"/>
      <c r="D44" s="56"/>
      <c r="E44" s="56"/>
      <c r="G44" s="56"/>
      <c r="H44" s="56"/>
      <c r="I44" s="56"/>
      <c r="J44" s="56"/>
      <c r="K44" s="56"/>
      <c r="L44" s="56"/>
      <c r="M44" s="56"/>
      <c r="N44" s="56"/>
    </row>
    <row r="45" spans="1:15" s="59" customFormat="1" ht="12.75" customHeight="1" x14ac:dyDescent="0.25">
      <c r="A45" s="58" t="s">
        <v>43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5" ht="12.75" customHeight="1" x14ac:dyDescent="0.2">
      <c r="A46" s="5"/>
      <c r="B46" s="3"/>
      <c r="C46" s="181"/>
      <c r="D46" s="3"/>
      <c r="E46" s="181"/>
      <c r="F46" s="3"/>
      <c r="G46" s="181"/>
      <c r="H46" s="3"/>
      <c r="I46" s="181"/>
      <c r="J46" s="3"/>
      <c r="K46" s="181"/>
      <c r="L46" s="3"/>
      <c r="M46" s="181"/>
      <c r="N46" s="3"/>
    </row>
    <row r="47" spans="1:15" ht="12.75" customHeight="1" x14ac:dyDescent="0.2">
      <c r="A47" s="5"/>
      <c r="B47" s="3">
        <f>SUM(B41:B43)/3</f>
        <v>31666.666666666668</v>
      </c>
      <c r="C47" s="3"/>
      <c r="D47" s="3">
        <f>SUM(D41:D43)/3</f>
        <v>10721.016666666666</v>
      </c>
      <c r="E47" s="3"/>
      <c r="F47" s="3">
        <f>SUM(F41:F43)/3</f>
        <v>8919.6566666666677</v>
      </c>
      <c r="G47" s="3"/>
      <c r="H47" s="3">
        <f>SUM(H41:H43)/3</f>
        <v>19147.502</v>
      </c>
      <c r="I47" s="3"/>
      <c r="J47" s="3">
        <f>SUM(J41:J43)/3</f>
        <v>7309.8613333333333</v>
      </c>
      <c r="K47" s="3"/>
      <c r="L47" s="3">
        <f>SUM(L41:L43)/3</f>
        <v>8038.6463333333331</v>
      </c>
      <c r="M47" s="3"/>
      <c r="N47" s="3">
        <f>SUM(N41:N43)/3</f>
        <v>85803.349666666662</v>
      </c>
    </row>
    <row r="48" spans="1:15" ht="12.75" customHeight="1" x14ac:dyDescent="0.2">
      <c r="A48" s="5"/>
      <c r="B48" s="216">
        <f>B47/$N$47</f>
        <v>0.36906096078634448</v>
      </c>
      <c r="C48" s="3"/>
      <c r="D48" s="216">
        <f>D47/$N$47</f>
        <v>0.12494869615599195</v>
      </c>
      <c r="E48" s="3"/>
      <c r="F48" s="216">
        <f>F47/$N$47</f>
        <v>0.10395464397739967</v>
      </c>
      <c r="G48" s="3"/>
      <c r="H48" s="216">
        <f>H47/$N$47</f>
        <v>0.22315564688774059</v>
      </c>
      <c r="I48" s="3"/>
      <c r="J48" s="216">
        <f>J47/$N$47</f>
        <v>8.5193193059840494E-2</v>
      </c>
      <c r="K48" s="3"/>
      <c r="L48" s="216">
        <f>L47/$N$47</f>
        <v>9.368685913268289E-2</v>
      </c>
      <c r="M48" s="3"/>
      <c r="N48" s="216"/>
    </row>
    <row r="49" spans="1:14" ht="12.75" customHeight="1" x14ac:dyDescent="0.2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2.75" customHeight="1" x14ac:dyDescent="0.2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2.75" customHeight="1" x14ac:dyDescent="0.2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12.75" customHeight="1" x14ac:dyDescent="0.2">
      <c r="A52" s="5"/>
      <c r="C52" s="3"/>
      <c r="E52" s="2"/>
      <c r="G52" s="2"/>
      <c r="I52" s="4"/>
      <c r="K52" s="4"/>
    </row>
    <row r="53" spans="1:14" ht="12.75" customHeight="1" x14ac:dyDescent="0.2">
      <c r="A53" s="5"/>
      <c r="C53" s="3"/>
      <c r="E53" s="2"/>
      <c r="G53" s="2"/>
      <c r="I53" s="4"/>
      <c r="K53" s="4"/>
    </row>
    <row r="54" spans="1:14" ht="12.75" customHeight="1" x14ac:dyDescent="0.2">
      <c r="A54" s="5"/>
      <c r="C54" s="3"/>
      <c r="E54" s="2"/>
      <c r="G54" s="2"/>
      <c r="I54" s="4"/>
      <c r="K54" s="4"/>
    </row>
    <row r="55" spans="1:14" ht="12.75" customHeight="1" x14ac:dyDescent="0.2">
      <c r="A55" s="5"/>
      <c r="C55" s="3"/>
      <c r="E55" s="2"/>
      <c r="G55" s="2"/>
      <c r="I55" s="4"/>
      <c r="K55" s="4"/>
    </row>
    <row r="56" spans="1:14" ht="12.75" customHeight="1" x14ac:dyDescent="0.2">
      <c r="A56" s="5"/>
      <c r="C56" s="3"/>
      <c r="E56" s="2"/>
      <c r="G56" s="2"/>
      <c r="I56" s="4"/>
      <c r="K56" s="4"/>
    </row>
    <row r="57" spans="1:14" ht="12.75" customHeight="1" x14ac:dyDescent="0.2">
      <c r="A57" s="5"/>
      <c r="C57" s="3"/>
      <c r="E57" s="2"/>
      <c r="G57" s="2"/>
      <c r="I57" s="4"/>
      <c r="K57" s="4"/>
    </row>
    <row r="58" spans="1:14" ht="12.75" customHeight="1" x14ac:dyDescent="0.2">
      <c r="A58" s="5"/>
      <c r="C58" s="3"/>
      <c r="E58" s="2"/>
      <c r="G58" s="2"/>
      <c r="I58" s="4"/>
      <c r="K58" s="4"/>
    </row>
    <row r="59" spans="1:14" ht="12.75" customHeight="1" x14ac:dyDescent="0.2">
      <c r="A59" s="5"/>
      <c r="C59" s="3"/>
      <c r="E59" s="2"/>
      <c r="G59" s="2"/>
      <c r="I59" s="4"/>
      <c r="K59" s="4"/>
    </row>
    <row r="60" spans="1:14" ht="12.75" customHeight="1" x14ac:dyDescent="0.2">
      <c r="A60" s="5"/>
      <c r="C60" s="3"/>
      <c r="E60" s="2"/>
      <c r="G60" s="2"/>
      <c r="I60" s="4"/>
      <c r="K60" s="4"/>
    </row>
    <row r="61" spans="1:14" ht="12.75" customHeight="1" x14ac:dyDescent="0.2">
      <c r="A61" s="5"/>
      <c r="C61" s="3"/>
      <c r="E61" s="2"/>
      <c r="G61" s="2"/>
      <c r="I61" s="4"/>
      <c r="K61" s="4"/>
    </row>
    <row r="62" spans="1:14" ht="12.75" customHeight="1" x14ac:dyDescent="0.2">
      <c r="A62" s="5"/>
      <c r="C62" s="3"/>
      <c r="E62" s="2"/>
      <c r="G62" s="2"/>
      <c r="I62" s="4"/>
      <c r="K62" s="4"/>
    </row>
    <row r="63" spans="1:14" ht="12.75" customHeight="1" x14ac:dyDescent="0.2">
      <c r="A63" s="5"/>
      <c r="C63" s="3"/>
      <c r="E63" s="2"/>
      <c r="G63" s="2"/>
      <c r="I63" s="4"/>
      <c r="K63" s="4"/>
    </row>
    <row r="64" spans="1:14" ht="12.75" customHeight="1" x14ac:dyDescent="0.2">
      <c r="A64" s="5"/>
      <c r="C64" s="3"/>
      <c r="E64" s="2"/>
      <c r="G64" s="2"/>
      <c r="I64" s="4"/>
      <c r="K64" s="4"/>
    </row>
    <row r="65" spans="1:11" ht="12.75" customHeight="1" x14ac:dyDescent="0.2">
      <c r="A65" s="5"/>
      <c r="C65" s="3"/>
      <c r="E65" s="2"/>
      <c r="G65" s="2"/>
      <c r="I65" s="4"/>
      <c r="K65" s="4"/>
    </row>
    <row r="66" spans="1:11" ht="12.75" customHeight="1" x14ac:dyDescent="0.2">
      <c r="A66" s="5"/>
      <c r="C66" s="3"/>
      <c r="E66" s="2"/>
      <c r="G66" s="2"/>
      <c r="I66" s="4"/>
      <c r="K66" s="4"/>
    </row>
    <row r="67" spans="1:11" ht="12.75" customHeight="1" x14ac:dyDescent="0.2">
      <c r="A67" s="5"/>
      <c r="C67" s="3"/>
      <c r="E67" s="2"/>
      <c r="G67" s="2"/>
      <c r="I67" s="4"/>
      <c r="K67" s="4"/>
    </row>
    <row r="68" spans="1:11" ht="12.75" customHeight="1" x14ac:dyDescent="0.2">
      <c r="A68" s="5"/>
      <c r="C68" s="3"/>
      <c r="E68" s="2"/>
      <c r="G68" s="2"/>
      <c r="I68" s="4"/>
      <c r="K68" s="4"/>
    </row>
    <row r="69" spans="1:11" ht="12.75" customHeight="1" x14ac:dyDescent="0.2">
      <c r="A69" s="5"/>
      <c r="C69" s="3"/>
      <c r="E69" s="2"/>
      <c r="G69" s="2"/>
      <c r="I69" s="4"/>
      <c r="K69" s="4"/>
    </row>
    <row r="70" spans="1:11" ht="12.75" customHeight="1" x14ac:dyDescent="0.2">
      <c r="A70" s="5"/>
      <c r="C70" s="3"/>
      <c r="E70" s="2"/>
      <c r="G70" s="2"/>
      <c r="I70" s="4"/>
      <c r="K70" s="4"/>
    </row>
    <row r="71" spans="1:11" ht="12.75" customHeight="1" x14ac:dyDescent="0.2">
      <c r="A71" s="5"/>
      <c r="C71" s="3"/>
      <c r="E71" s="2"/>
      <c r="G71" s="2"/>
      <c r="I71" s="4"/>
      <c r="K71" s="4"/>
    </row>
    <row r="72" spans="1:11" ht="12.75" customHeight="1" x14ac:dyDescent="0.2">
      <c r="A72" s="5"/>
      <c r="C72" s="3"/>
      <c r="E72" s="2"/>
      <c r="G72" s="2"/>
      <c r="I72" s="4"/>
      <c r="K72" s="4"/>
    </row>
    <row r="73" spans="1:11" ht="12.75" customHeight="1" x14ac:dyDescent="0.2">
      <c r="A73" s="5"/>
      <c r="C73" s="3"/>
      <c r="E73" s="2"/>
      <c r="G73" s="2"/>
      <c r="I73" s="4"/>
      <c r="K73" s="4"/>
    </row>
    <row r="74" spans="1:11" ht="12.75" customHeight="1" x14ac:dyDescent="0.2">
      <c r="A74" s="5"/>
      <c r="C74" s="3"/>
      <c r="E74" s="2"/>
      <c r="G74" s="2"/>
      <c r="I74" s="4"/>
      <c r="K74" s="4"/>
    </row>
    <row r="75" spans="1:11" ht="12.75" customHeight="1" x14ac:dyDescent="0.2">
      <c r="A75" s="5"/>
      <c r="C75" s="3"/>
      <c r="E75" s="2"/>
      <c r="G75" s="2"/>
      <c r="I75" s="4"/>
      <c r="K75" s="4"/>
    </row>
    <row r="76" spans="1:11" ht="12.75" customHeight="1" x14ac:dyDescent="0.2">
      <c r="C76" s="3"/>
      <c r="E76" s="2"/>
      <c r="G76" s="2"/>
      <c r="I76" s="4"/>
      <c r="K76" s="4"/>
    </row>
    <row r="77" spans="1:11" ht="12.75" customHeight="1" x14ac:dyDescent="0.2">
      <c r="C77" s="3"/>
      <c r="E77" s="2"/>
      <c r="G77" s="2"/>
      <c r="I77" s="4"/>
      <c r="K77" s="4"/>
    </row>
    <row r="78" spans="1:11" ht="12.75" customHeight="1" x14ac:dyDescent="0.2">
      <c r="C78" s="3"/>
      <c r="E78" s="2"/>
      <c r="G78" s="2"/>
      <c r="I78" s="4"/>
      <c r="K78" s="4"/>
    </row>
    <row r="79" spans="1:11" ht="12.75" customHeight="1" x14ac:dyDescent="0.2">
      <c r="C79" s="3"/>
      <c r="E79" s="2"/>
      <c r="G79" s="2"/>
      <c r="I79" s="4"/>
      <c r="K79" s="4"/>
    </row>
    <row r="80" spans="1:11" ht="12.75" customHeight="1" x14ac:dyDescent="0.2">
      <c r="C80" s="3"/>
      <c r="E80" s="2"/>
      <c r="G80" s="2"/>
      <c r="I80" s="4"/>
      <c r="K80" s="4"/>
    </row>
    <row r="81" spans="3:11" ht="12.75" customHeight="1" x14ac:dyDescent="0.2">
      <c r="C81" s="3"/>
      <c r="E81" s="2"/>
      <c r="G81" s="2"/>
      <c r="I81" s="4"/>
      <c r="K81" s="4"/>
    </row>
    <row r="82" spans="3:11" ht="12.75" customHeight="1" x14ac:dyDescent="0.2">
      <c r="C82" s="3"/>
      <c r="E82" s="2"/>
      <c r="G82" s="2"/>
      <c r="I82" s="4"/>
      <c r="K82" s="4"/>
    </row>
    <row r="83" spans="3:11" ht="12.75" customHeight="1" x14ac:dyDescent="0.2">
      <c r="C83" s="3"/>
      <c r="E83" s="2"/>
      <c r="G83" s="2"/>
      <c r="I83" s="4"/>
      <c r="K83" s="4"/>
    </row>
    <row r="84" spans="3:11" ht="12.75" customHeight="1" x14ac:dyDescent="0.2">
      <c r="C84" s="3"/>
      <c r="E84" s="2"/>
      <c r="G84" s="2"/>
      <c r="I84" s="4"/>
      <c r="K84" s="4"/>
    </row>
    <row r="85" spans="3:11" ht="12.75" customHeight="1" x14ac:dyDescent="0.2">
      <c r="C85" s="3"/>
      <c r="E85" s="2"/>
      <c r="G85" s="2"/>
      <c r="I85" s="4"/>
      <c r="K85" s="4"/>
    </row>
    <row r="86" spans="3:11" ht="12.75" customHeight="1" x14ac:dyDescent="0.2">
      <c r="C86" s="3"/>
      <c r="E86" s="2"/>
      <c r="G86" s="2"/>
      <c r="I86" s="4"/>
      <c r="K86" s="4"/>
    </row>
    <row r="87" spans="3:11" ht="12.75" customHeight="1" x14ac:dyDescent="0.2">
      <c r="C87" s="3"/>
      <c r="E87" s="2"/>
      <c r="G87" s="2"/>
      <c r="I87" s="4"/>
      <c r="K87" s="4"/>
    </row>
    <row r="88" spans="3:11" ht="12.75" customHeight="1" x14ac:dyDescent="0.2">
      <c r="C88" s="3"/>
      <c r="E88" s="2"/>
      <c r="G88" s="2"/>
      <c r="I88" s="4"/>
      <c r="K88" s="4"/>
    </row>
    <row r="89" spans="3:11" ht="12.75" customHeight="1" x14ac:dyDescent="0.2">
      <c r="C89" s="3"/>
      <c r="E89" s="2"/>
      <c r="G89" s="2"/>
      <c r="I89" s="4"/>
      <c r="K89" s="4"/>
    </row>
    <row r="90" spans="3:11" ht="12.75" customHeight="1" x14ac:dyDescent="0.2">
      <c r="C90" s="3"/>
      <c r="E90" s="2"/>
      <c r="G90" s="2"/>
      <c r="I90" s="4"/>
      <c r="K90" s="4"/>
    </row>
    <row r="91" spans="3:11" ht="12.75" customHeight="1" x14ac:dyDescent="0.2">
      <c r="C91" s="3"/>
      <c r="E91" s="2"/>
      <c r="G91" s="2"/>
      <c r="I91" s="4"/>
      <c r="K91" s="4"/>
    </row>
    <row r="92" spans="3:11" ht="12.75" customHeight="1" x14ac:dyDescent="0.2">
      <c r="C92" s="3"/>
      <c r="E92" s="2"/>
      <c r="G92" s="2"/>
      <c r="I92" s="4"/>
      <c r="K92" s="4"/>
    </row>
    <row r="93" spans="3:11" ht="12.75" customHeight="1" x14ac:dyDescent="0.2">
      <c r="C93" s="3"/>
      <c r="E93" s="2"/>
      <c r="G93" s="2"/>
      <c r="I93" s="4"/>
      <c r="K93" s="4"/>
    </row>
    <row r="94" spans="3:11" ht="12.75" customHeight="1" x14ac:dyDescent="0.2">
      <c r="C94" s="3"/>
      <c r="E94" s="2"/>
      <c r="G94" s="2"/>
      <c r="I94" s="4"/>
      <c r="K94" s="4"/>
    </row>
    <row r="95" spans="3:11" ht="12.75" customHeight="1" x14ac:dyDescent="0.2">
      <c r="C95" s="3"/>
      <c r="E95" s="2"/>
      <c r="G95" s="2"/>
      <c r="I95" s="4"/>
      <c r="K95" s="4"/>
    </row>
    <row r="96" spans="3:11" ht="12.75" customHeight="1" x14ac:dyDescent="0.2">
      <c r="C96" s="3"/>
      <c r="E96" s="2"/>
      <c r="G96" s="2"/>
      <c r="I96" s="4"/>
      <c r="K96" s="4"/>
    </row>
    <row r="97" spans="3:11" ht="12.75" customHeight="1" x14ac:dyDescent="0.2">
      <c r="C97" s="3"/>
      <c r="E97" s="2"/>
      <c r="G97" s="2"/>
      <c r="I97" s="4"/>
      <c r="K97" s="4"/>
    </row>
    <row r="98" spans="3:11" ht="12.75" customHeight="1" x14ac:dyDescent="0.2">
      <c r="C98" s="3"/>
      <c r="E98" s="2"/>
      <c r="G98" s="2"/>
      <c r="I98" s="4"/>
      <c r="K98" s="4"/>
    </row>
    <row r="99" spans="3:11" ht="12.75" customHeight="1" x14ac:dyDescent="0.2">
      <c r="C99" s="3"/>
      <c r="E99" s="2"/>
      <c r="G99" s="2"/>
      <c r="I99" s="4"/>
      <c r="K99" s="4"/>
    </row>
    <row r="100" spans="3:11" ht="12.75" customHeight="1" x14ac:dyDescent="0.2">
      <c r="C100" s="3"/>
      <c r="E100" s="2"/>
      <c r="G100" s="2"/>
      <c r="I100" s="4"/>
      <c r="K100" s="4"/>
    </row>
    <row r="101" spans="3:11" ht="12.75" customHeight="1" x14ac:dyDescent="0.2">
      <c r="C101" s="3"/>
      <c r="E101" s="2"/>
      <c r="G101" s="2"/>
      <c r="I101" s="4"/>
      <c r="K101" s="4"/>
    </row>
    <row r="102" spans="3:11" ht="12.75" customHeight="1" x14ac:dyDescent="0.2">
      <c r="C102" s="3"/>
      <c r="E102" s="2"/>
      <c r="G102" s="2"/>
      <c r="I102" s="4"/>
      <c r="K102" s="4"/>
    </row>
    <row r="103" spans="3:11" ht="12.75" customHeight="1" x14ac:dyDescent="0.2">
      <c r="C103" s="3"/>
      <c r="E103" s="2"/>
      <c r="G103" s="2"/>
      <c r="I103" s="4"/>
      <c r="K103" s="4"/>
    </row>
    <row r="104" spans="3:11" ht="12.75" customHeight="1" x14ac:dyDescent="0.2">
      <c r="C104" s="3"/>
      <c r="E104" s="2"/>
      <c r="G104" s="2"/>
      <c r="I104" s="4"/>
      <c r="K104" s="4"/>
    </row>
    <row r="105" spans="3:11" ht="12.75" customHeight="1" x14ac:dyDescent="0.2">
      <c r="C105" s="3"/>
      <c r="E105" s="2"/>
      <c r="G105" s="2"/>
      <c r="I105" s="4"/>
      <c r="K105" s="4"/>
    </row>
    <row r="106" spans="3:11" ht="12.75" customHeight="1" x14ac:dyDescent="0.2">
      <c r="C106" s="3"/>
      <c r="E106" s="2"/>
      <c r="G106" s="2"/>
      <c r="I106" s="4"/>
      <c r="K106" s="4"/>
    </row>
    <row r="107" spans="3:11" ht="12.75" customHeight="1" x14ac:dyDescent="0.2">
      <c r="C107" s="3"/>
      <c r="E107" s="2"/>
      <c r="G107" s="2"/>
      <c r="I107" s="4"/>
      <c r="K107" s="4"/>
    </row>
    <row r="108" spans="3:11" ht="12.75" customHeight="1" x14ac:dyDescent="0.2">
      <c r="C108" s="3"/>
      <c r="E108" s="2"/>
      <c r="G108" s="2"/>
      <c r="I108" s="4"/>
      <c r="K108" s="4"/>
    </row>
    <row r="109" spans="3:11" ht="12.75" customHeight="1" x14ac:dyDescent="0.2">
      <c r="C109" s="3"/>
      <c r="E109" s="2"/>
      <c r="G109" s="2"/>
      <c r="I109" s="4"/>
      <c r="K109" s="4"/>
    </row>
    <row r="110" spans="3:11" ht="12.75" customHeight="1" x14ac:dyDescent="0.2">
      <c r="C110" s="3"/>
      <c r="E110" s="2"/>
      <c r="G110" s="2"/>
      <c r="I110" s="4"/>
      <c r="K110" s="4"/>
    </row>
    <row r="111" spans="3:11" ht="12.75" customHeight="1" x14ac:dyDescent="0.2">
      <c r="C111" s="3"/>
      <c r="E111" s="2"/>
      <c r="G111" s="2"/>
      <c r="I111" s="4"/>
      <c r="K111" s="4"/>
    </row>
    <row r="112" spans="3:11" ht="12.75" customHeight="1" x14ac:dyDescent="0.2">
      <c r="C112" s="3"/>
      <c r="E112" s="2"/>
      <c r="G112" s="2"/>
      <c r="I112" s="4"/>
      <c r="K112" s="4"/>
    </row>
    <row r="113" spans="3:11" ht="12.75" customHeight="1" x14ac:dyDescent="0.2">
      <c r="C113" s="3"/>
      <c r="E113" s="2"/>
      <c r="G113" s="2"/>
      <c r="I113" s="4"/>
      <c r="K113" s="4"/>
    </row>
    <row r="114" spans="3:11" ht="12.75" customHeight="1" x14ac:dyDescent="0.2">
      <c r="C114" s="3"/>
      <c r="E114" s="2"/>
      <c r="G114" s="2"/>
      <c r="I114" s="4"/>
      <c r="K114" s="4"/>
    </row>
    <row r="115" spans="3:11" ht="12.75" customHeight="1" x14ac:dyDescent="0.2">
      <c r="C115" s="3"/>
      <c r="E115" s="2"/>
      <c r="G115" s="2"/>
      <c r="I115" s="4"/>
      <c r="K115" s="4"/>
    </row>
    <row r="116" spans="3:11" ht="12.75" customHeight="1" x14ac:dyDescent="0.2">
      <c r="C116" s="3"/>
      <c r="E116" s="2"/>
      <c r="G116" s="2"/>
      <c r="I116" s="4"/>
      <c r="K116" s="4"/>
    </row>
    <row r="117" spans="3:11" ht="12.75" customHeight="1" x14ac:dyDescent="0.2">
      <c r="C117" s="3"/>
      <c r="E117" s="2"/>
      <c r="G117" s="2"/>
      <c r="I117" s="4"/>
      <c r="K117" s="4"/>
    </row>
    <row r="118" spans="3:11" ht="12.75" customHeight="1" x14ac:dyDescent="0.2">
      <c r="C118" s="3"/>
      <c r="E118" s="2"/>
      <c r="G118" s="2"/>
      <c r="I118" s="4"/>
      <c r="K118" s="4"/>
    </row>
    <row r="119" spans="3:11" ht="12.75" customHeight="1" x14ac:dyDescent="0.2">
      <c r="C119" s="3"/>
      <c r="E119" s="2"/>
      <c r="G119" s="2"/>
      <c r="I119" s="4"/>
      <c r="K119" s="4"/>
    </row>
    <row r="120" spans="3:11" ht="12.75" customHeight="1" x14ac:dyDescent="0.2">
      <c r="C120" s="3"/>
      <c r="E120" s="2"/>
      <c r="G120" s="2"/>
      <c r="I120" s="4"/>
      <c r="K120" s="4"/>
    </row>
    <row r="121" spans="3:11" ht="12.75" customHeight="1" x14ac:dyDescent="0.2">
      <c r="C121" s="3"/>
      <c r="E121" s="2"/>
      <c r="G121" s="2"/>
      <c r="I121" s="4"/>
      <c r="K121" s="4"/>
    </row>
    <row r="122" spans="3:11" ht="12.75" customHeight="1" x14ac:dyDescent="0.2">
      <c r="C122" s="3"/>
      <c r="E122" s="2"/>
      <c r="G122" s="2"/>
      <c r="I122" s="4"/>
      <c r="K122" s="4"/>
    </row>
    <row r="123" spans="3:11" ht="12.75" customHeight="1" x14ac:dyDescent="0.2">
      <c r="C123" s="3"/>
      <c r="E123" s="2"/>
      <c r="G123" s="2"/>
      <c r="I123" s="4"/>
      <c r="K123" s="4"/>
    </row>
    <row r="124" spans="3:11" ht="12.75" customHeight="1" x14ac:dyDescent="0.2">
      <c r="C124" s="3"/>
      <c r="E124" s="2"/>
      <c r="G124" s="2"/>
      <c r="I124" s="4"/>
      <c r="K124" s="4"/>
    </row>
    <row r="125" spans="3:11" ht="12.75" customHeight="1" x14ac:dyDescent="0.2">
      <c r="C125" s="3"/>
      <c r="E125" s="2"/>
      <c r="G125" s="2"/>
      <c r="I125" s="4"/>
      <c r="K125" s="4"/>
    </row>
    <row r="126" spans="3:11" ht="12.75" customHeight="1" x14ac:dyDescent="0.2">
      <c r="C126" s="3"/>
      <c r="E126" s="2"/>
      <c r="G126" s="2"/>
      <c r="I126" s="4"/>
      <c r="K126" s="4"/>
    </row>
    <row r="127" spans="3:11" ht="12.75" customHeight="1" x14ac:dyDescent="0.2">
      <c r="C127" s="3"/>
      <c r="E127" s="2"/>
      <c r="G127" s="2"/>
      <c r="I127" s="4"/>
      <c r="K127" s="4"/>
    </row>
    <row r="128" spans="3:11" ht="12.75" customHeight="1" x14ac:dyDescent="0.2">
      <c r="C128" s="3"/>
      <c r="E128" s="2"/>
      <c r="G128" s="2"/>
      <c r="I128" s="4"/>
      <c r="K128" s="4"/>
    </row>
    <row r="129" spans="3:11" ht="12.75" customHeight="1" x14ac:dyDescent="0.2">
      <c r="C129" s="3"/>
      <c r="E129" s="2"/>
      <c r="G129" s="2"/>
      <c r="I129" s="4"/>
      <c r="K129" s="4"/>
    </row>
    <row r="130" spans="3:11" ht="12.75" customHeight="1" x14ac:dyDescent="0.2">
      <c r="C130" s="3"/>
      <c r="E130" s="2"/>
      <c r="G130" s="2"/>
      <c r="I130" s="4"/>
      <c r="K130" s="4"/>
    </row>
    <row r="131" spans="3:11" ht="12.75" customHeight="1" x14ac:dyDescent="0.2">
      <c r="C131" s="3"/>
      <c r="E131" s="2"/>
      <c r="G131" s="2"/>
      <c r="I131" s="4"/>
      <c r="K131" s="4"/>
    </row>
    <row r="132" spans="3:11" ht="12.75" customHeight="1" x14ac:dyDescent="0.2">
      <c r="C132" s="3"/>
      <c r="E132" s="2"/>
      <c r="G132" s="2"/>
      <c r="I132" s="4"/>
      <c r="K132" s="4"/>
    </row>
    <row r="133" spans="3:11" ht="12.75" customHeight="1" x14ac:dyDescent="0.2">
      <c r="C133" s="3"/>
      <c r="E133" s="2"/>
      <c r="G133" s="2"/>
      <c r="I133" s="4"/>
      <c r="K133" s="4"/>
    </row>
    <row r="134" spans="3:11" ht="12.75" customHeight="1" x14ac:dyDescent="0.2">
      <c r="C134" s="3"/>
      <c r="E134" s="2"/>
      <c r="G134" s="2"/>
      <c r="I134" s="4"/>
      <c r="K134" s="4"/>
    </row>
    <row r="135" spans="3:11" ht="12.75" customHeight="1" x14ac:dyDescent="0.2">
      <c r="C135" s="3"/>
      <c r="E135" s="2"/>
      <c r="G135" s="2"/>
      <c r="I135" s="4"/>
      <c r="K135" s="4"/>
    </row>
    <row r="136" spans="3:11" ht="12.75" customHeight="1" x14ac:dyDescent="0.2">
      <c r="C136" s="3"/>
      <c r="E136" s="2"/>
      <c r="G136" s="2"/>
      <c r="I136" s="4"/>
      <c r="K136" s="4"/>
    </row>
    <row r="137" spans="3:11" ht="12.75" customHeight="1" x14ac:dyDescent="0.2">
      <c r="C137" s="3"/>
      <c r="E137" s="2"/>
      <c r="G137" s="2"/>
      <c r="I137" s="4"/>
      <c r="K137" s="4"/>
    </row>
    <row r="138" spans="3:11" ht="12.75" customHeight="1" x14ac:dyDescent="0.2">
      <c r="C138" s="3"/>
      <c r="E138" s="2"/>
      <c r="G138" s="2"/>
      <c r="I138" s="4"/>
      <c r="K138" s="4"/>
    </row>
    <row r="139" spans="3:11" ht="12.75" customHeight="1" x14ac:dyDescent="0.2">
      <c r="C139" s="3"/>
      <c r="E139" s="2"/>
      <c r="G139" s="2"/>
      <c r="I139" s="4"/>
      <c r="K139" s="4"/>
    </row>
    <row r="140" spans="3:11" ht="12.75" customHeight="1" x14ac:dyDescent="0.2">
      <c r="C140" s="3"/>
      <c r="E140" s="2"/>
      <c r="G140" s="2"/>
      <c r="I140" s="4"/>
      <c r="K140" s="4"/>
    </row>
    <row r="141" spans="3:11" ht="12.75" customHeight="1" x14ac:dyDescent="0.2">
      <c r="C141" s="3"/>
      <c r="E141" s="2"/>
      <c r="G141" s="2"/>
      <c r="I141" s="4"/>
      <c r="K141" s="4"/>
    </row>
    <row r="142" spans="3:11" ht="12.75" customHeight="1" x14ac:dyDescent="0.2">
      <c r="C142" s="3"/>
      <c r="E142" s="2"/>
      <c r="G142" s="2"/>
      <c r="I142" s="4"/>
      <c r="K142" s="4"/>
    </row>
    <row r="143" spans="3:11" ht="12.75" customHeight="1" x14ac:dyDescent="0.2">
      <c r="C143" s="3"/>
      <c r="E143" s="2"/>
      <c r="G143" s="2"/>
      <c r="I143" s="4"/>
      <c r="K143" s="4"/>
    </row>
    <row r="144" spans="3:11" ht="12.75" customHeight="1" x14ac:dyDescent="0.2">
      <c r="C144" s="3"/>
      <c r="E144" s="2"/>
      <c r="G144" s="2"/>
      <c r="I144" s="4"/>
      <c r="K144" s="4"/>
    </row>
    <row r="145" spans="3:11" ht="12.75" customHeight="1" x14ac:dyDescent="0.2">
      <c r="C145" s="3"/>
      <c r="E145" s="2"/>
      <c r="G145" s="2"/>
      <c r="I145" s="4"/>
      <c r="K145" s="4"/>
    </row>
    <row r="146" spans="3:11" ht="12.75" customHeight="1" x14ac:dyDescent="0.2">
      <c r="C146" s="3"/>
      <c r="E146" s="2"/>
      <c r="G146" s="2"/>
      <c r="I146" s="4"/>
      <c r="K146" s="4"/>
    </row>
    <row r="147" spans="3:11" ht="12.75" customHeight="1" x14ac:dyDescent="0.2">
      <c r="C147" s="3"/>
      <c r="E147" s="2"/>
      <c r="G147" s="2"/>
      <c r="I147" s="4"/>
      <c r="K147" s="4"/>
    </row>
    <row r="148" spans="3:11" ht="12.75" customHeight="1" x14ac:dyDescent="0.2">
      <c r="C148" s="3"/>
      <c r="E148" s="2"/>
      <c r="G148" s="2"/>
      <c r="I148" s="4"/>
      <c r="K148" s="4"/>
    </row>
    <row r="149" spans="3:11" ht="12.75" customHeight="1" x14ac:dyDescent="0.2">
      <c r="C149" s="3"/>
      <c r="E149" s="2"/>
      <c r="G149" s="2"/>
      <c r="I149" s="4"/>
      <c r="K149" s="4"/>
    </row>
    <row r="150" spans="3:11" ht="12.75" customHeight="1" x14ac:dyDescent="0.2">
      <c r="C150" s="3"/>
      <c r="E150" s="2"/>
      <c r="G150" s="2"/>
      <c r="I150" s="4"/>
      <c r="K150" s="4"/>
    </row>
    <row r="151" spans="3:11" ht="12.75" customHeight="1" x14ac:dyDescent="0.2">
      <c r="C151" s="3"/>
      <c r="E151" s="2"/>
      <c r="G151" s="2"/>
      <c r="I151" s="4"/>
      <c r="K151" s="4"/>
    </row>
    <row r="152" spans="3:11" ht="12.75" customHeight="1" x14ac:dyDescent="0.2">
      <c r="C152" s="3"/>
      <c r="E152" s="2"/>
      <c r="G152" s="2"/>
      <c r="I152" s="4"/>
      <c r="K152" s="4"/>
    </row>
    <row r="153" spans="3:11" ht="12.75" customHeight="1" x14ac:dyDescent="0.2">
      <c r="C153" s="3"/>
      <c r="E153" s="2"/>
      <c r="G153" s="2"/>
      <c r="I153" s="4"/>
      <c r="K153" s="4"/>
    </row>
    <row r="154" spans="3:11" ht="12.75" customHeight="1" x14ac:dyDescent="0.2">
      <c r="C154" s="3"/>
      <c r="E154" s="2"/>
      <c r="G154" s="2"/>
      <c r="I154" s="4"/>
      <c r="K154" s="4"/>
    </row>
    <row r="155" spans="3:11" ht="12.75" customHeight="1" x14ac:dyDescent="0.2">
      <c r="C155" s="3"/>
      <c r="E155" s="2"/>
      <c r="G155" s="2"/>
      <c r="I155" s="4"/>
      <c r="K155" s="4"/>
    </row>
    <row r="156" spans="3:11" ht="12.75" customHeight="1" x14ac:dyDescent="0.2">
      <c r="C156" s="3"/>
      <c r="E156" s="2"/>
      <c r="G156" s="2"/>
      <c r="I156" s="4"/>
      <c r="K156" s="4"/>
    </row>
    <row r="157" spans="3:11" ht="12.75" customHeight="1" x14ac:dyDescent="0.2">
      <c r="C157" s="3"/>
      <c r="E157" s="2"/>
      <c r="G157" s="2"/>
      <c r="I157" s="4"/>
      <c r="K157" s="4"/>
    </row>
    <row r="158" spans="3:11" ht="12.75" customHeight="1" x14ac:dyDescent="0.2">
      <c r="C158" s="3"/>
      <c r="E158" s="2"/>
      <c r="G158" s="2"/>
      <c r="I158" s="4"/>
      <c r="K158" s="4"/>
    </row>
    <row r="159" spans="3:11" ht="12.75" customHeight="1" x14ac:dyDescent="0.2">
      <c r="C159" s="3"/>
      <c r="E159" s="2"/>
      <c r="G159" s="2"/>
      <c r="I159" s="4"/>
      <c r="K159" s="4"/>
    </row>
    <row r="160" spans="3:11" ht="12.75" customHeight="1" x14ac:dyDescent="0.2">
      <c r="C160" s="3"/>
      <c r="E160" s="2"/>
      <c r="G160" s="2"/>
      <c r="I160" s="4"/>
      <c r="K160" s="4"/>
    </row>
    <row r="161" spans="3:11" ht="12.75" customHeight="1" x14ac:dyDescent="0.2">
      <c r="C161" s="3"/>
      <c r="E161" s="2"/>
      <c r="G161" s="2"/>
      <c r="I161" s="4"/>
      <c r="K161" s="4"/>
    </row>
    <row r="162" spans="3:11" ht="12.75" customHeight="1" x14ac:dyDescent="0.2">
      <c r="C162" s="3"/>
      <c r="E162" s="2"/>
      <c r="G162" s="2"/>
      <c r="I162" s="4"/>
      <c r="K162" s="4"/>
    </row>
    <row r="163" spans="3:11" ht="12.75" customHeight="1" x14ac:dyDescent="0.2">
      <c r="C163" s="3"/>
      <c r="E163" s="2"/>
      <c r="G163" s="2"/>
      <c r="I163" s="4"/>
      <c r="K163" s="4"/>
    </row>
    <row r="164" spans="3:11" ht="12.75" customHeight="1" x14ac:dyDescent="0.2">
      <c r="C164" s="3"/>
      <c r="E164" s="2"/>
      <c r="G164" s="2"/>
      <c r="I164" s="4"/>
      <c r="K164" s="4"/>
    </row>
    <row r="165" spans="3:11" ht="12.75" customHeight="1" x14ac:dyDescent="0.2">
      <c r="C165" s="3"/>
      <c r="E165" s="2"/>
      <c r="G165" s="2"/>
      <c r="I165" s="4"/>
      <c r="K165" s="4"/>
    </row>
    <row r="166" spans="3:11" ht="12.75" customHeight="1" x14ac:dyDescent="0.2">
      <c r="C166" s="3"/>
      <c r="E166" s="2"/>
      <c r="G166" s="2"/>
      <c r="I166" s="4"/>
      <c r="K166" s="4"/>
    </row>
    <row r="167" spans="3:11" ht="12.75" customHeight="1" x14ac:dyDescent="0.2">
      <c r="C167" s="3"/>
      <c r="E167" s="2"/>
      <c r="G167" s="2"/>
      <c r="I167" s="4"/>
      <c r="K167" s="4"/>
    </row>
    <row r="168" spans="3:11" ht="12.75" customHeight="1" x14ac:dyDescent="0.2">
      <c r="C168" s="3"/>
      <c r="E168" s="2"/>
      <c r="G168" s="2"/>
      <c r="I168" s="4"/>
      <c r="K168" s="4"/>
    </row>
    <row r="169" spans="3:11" ht="12.75" customHeight="1" x14ac:dyDescent="0.2">
      <c r="C169" s="3"/>
      <c r="E169" s="2"/>
      <c r="G169" s="2"/>
      <c r="I169" s="4"/>
      <c r="K169" s="4"/>
    </row>
    <row r="170" spans="3:11" ht="12.75" customHeight="1" x14ac:dyDescent="0.2">
      <c r="C170" s="3"/>
      <c r="E170" s="2"/>
      <c r="G170" s="2"/>
      <c r="I170" s="4"/>
      <c r="K170" s="4"/>
    </row>
    <row r="171" spans="3:11" ht="12.75" customHeight="1" x14ac:dyDescent="0.2">
      <c r="C171" s="3"/>
      <c r="E171" s="2"/>
      <c r="G171" s="2"/>
      <c r="I171" s="4"/>
      <c r="K171" s="4"/>
    </row>
    <row r="172" spans="3:11" ht="12.75" customHeight="1" x14ac:dyDescent="0.2">
      <c r="C172" s="3"/>
      <c r="E172" s="2"/>
      <c r="G172" s="2"/>
      <c r="I172" s="4"/>
      <c r="K172" s="4"/>
    </row>
    <row r="173" spans="3:11" ht="12.75" customHeight="1" x14ac:dyDescent="0.2">
      <c r="C173" s="3"/>
      <c r="E173" s="2"/>
      <c r="G173" s="2"/>
      <c r="I173" s="4"/>
      <c r="K173" s="4"/>
    </row>
    <row r="174" spans="3:11" ht="12.75" customHeight="1" x14ac:dyDescent="0.2">
      <c r="C174" s="3"/>
      <c r="E174" s="2"/>
      <c r="G174" s="2"/>
      <c r="I174" s="4"/>
      <c r="K174" s="4"/>
    </row>
    <row r="175" spans="3:11" ht="12.75" customHeight="1" x14ac:dyDescent="0.2">
      <c r="C175" s="3"/>
      <c r="E175" s="2"/>
      <c r="G175" s="2"/>
      <c r="I175" s="4"/>
      <c r="K175" s="4"/>
    </row>
    <row r="176" spans="3:11" ht="12.75" customHeight="1" x14ac:dyDescent="0.2">
      <c r="C176" s="3"/>
      <c r="E176" s="2"/>
      <c r="G176" s="2"/>
      <c r="I176" s="4"/>
      <c r="K176" s="4"/>
    </row>
    <row r="177" spans="3:11" ht="12.75" customHeight="1" x14ac:dyDescent="0.2">
      <c r="C177" s="3"/>
      <c r="E177" s="2"/>
      <c r="G177" s="2"/>
      <c r="I177" s="4"/>
      <c r="K177" s="4"/>
    </row>
    <row r="178" spans="3:11" ht="12.75" customHeight="1" x14ac:dyDescent="0.2">
      <c r="C178" s="3"/>
      <c r="E178" s="2"/>
      <c r="G178" s="2"/>
      <c r="I178" s="4"/>
      <c r="K178" s="4"/>
    </row>
    <row r="179" spans="3:11" ht="12.75" customHeight="1" x14ac:dyDescent="0.2">
      <c r="C179" s="3"/>
      <c r="E179" s="2"/>
      <c r="G179" s="2"/>
      <c r="I179" s="4"/>
      <c r="K179" s="4"/>
    </row>
    <row r="180" spans="3:11" ht="12.75" customHeight="1" x14ac:dyDescent="0.2">
      <c r="C180" s="3"/>
      <c r="E180" s="2"/>
      <c r="G180" s="2"/>
      <c r="I180" s="4"/>
      <c r="K180" s="4"/>
    </row>
    <row r="181" spans="3:11" ht="12.75" customHeight="1" x14ac:dyDescent="0.2">
      <c r="C181" s="3"/>
      <c r="E181" s="2"/>
      <c r="G181" s="2"/>
      <c r="I181" s="4"/>
      <c r="K181" s="4"/>
    </row>
    <row r="182" spans="3:11" ht="12.75" customHeight="1" x14ac:dyDescent="0.2">
      <c r="C182" s="3"/>
      <c r="E182" s="2"/>
      <c r="G182" s="2"/>
      <c r="I182" s="4"/>
      <c r="K182" s="4"/>
    </row>
    <row r="183" spans="3:11" ht="12.75" customHeight="1" x14ac:dyDescent="0.2">
      <c r="C183" s="3"/>
      <c r="E183" s="2"/>
      <c r="G183" s="2"/>
      <c r="I183" s="4"/>
      <c r="K183" s="4"/>
    </row>
    <row r="184" spans="3:11" ht="12.75" customHeight="1" x14ac:dyDescent="0.2">
      <c r="C184" s="3"/>
      <c r="E184" s="2"/>
      <c r="G184" s="2"/>
      <c r="I184" s="4"/>
      <c r="K184" s="4"/>
    </row>
    <row r="185" spans="3:11" ht="12.75" customHeight="1" x14ac:dyDescent="0.2">
      <c r="C185" s="3"/>
      <c r="E185" s="2"/>
      <c r="G185" s="2"/>
      <c r="I185" s="4"/>
      <c r="K185" s="4"/>
    </row>
    <row r="186" spans="3:11" ht="12.75" customHeight="1" x14ac:dyDescent="0.2">
      <c r="C186" s="3"/>
      <c r="E186" s="2"/>
      <c r="G186" s="2"/>
      <c r="I186" s="4"/>
      <c r="K186" s="4"/>
    </row>
    <row r="187" spans="3:11" ht="12.75" customHeight="1" x14ac:dyDescent="0.2">
      <c r="C187" s="3"/>
      <c r="E187" s="2"/>
      <c r="G187" s="2"/>
      <c r="I187" s="4"/>
      <c r="K187" s="4"/>
    </row>
    <row r="188" spans="3:11" ht="12.75" customHeight="1" x14ac:dyDescent="0.2">
      <c r="C188" s="3"/>
      <c r="E188" s="2"/>
      <c r="G188" s="2"/>
      <c r="I188" s="4"/>
      <c r="K188" s="4"/>
    </row>
    <row r="189" spans="3:11" ht="12.75" customHeight="1" x14ac:dyDescent="0.2">
      <c r="C189" s="3"/>
      <c r="E189" s="2"/>
      <c r="G189" s="2"/>
      <c r="I189" s="4"/>
      <c r="K189" s="4"/>
    </row>
    <row r="190" spans="3:11" ht="12.75" customHeight="1" x14ac:dyDescent="0.2">
      <c r="C190" s="3"/>
      <c r="E190" s="2"/>
      <c r="G190" s="2"/>
      <c r="I190" s="4"/>
      <c r="K190" s="4"/>
    </row>
    <row r="191" spans="3:11" ht="12.75" customHeight="1" x14ac:dyDescent="0.2">
      <c r="C191" s="3"/>
      <c r="E191" s="2"/>
      <c r="G191" s="2"/>
      <c r="I191" s="4"/>
      <c r="K191" s="4"/>
    </row>
    <row r="192" spans="3:11" ht="12.75" customHeight="1" x14ac:dyDescent="0.2">
      <c r="C192" s="3"/>
      <c r="E192" s="2"/>
      <c r="G192" s="2"/>
      <c r="I192" s="4"/>
      <c r="K192" s="4"/>
    </row>
    <row r="193" spans="3:11" ht="12.75" customHeight="1" x14ac:dyDescent="0.2">
      <c r="C193" s="3"/>
      <c r="E193" s="2"/>
      <c r="G193" s="2"/>
      <c r="I193" s="4"/>
      <c r="K193" s="4"/>
    </row>
    <row r="194" spans="3:11" ht="12.75" customHeight="1" x14ac:dyDescent="0.2">
      <c r="C194" s="3"/>
      <c r="E194" s="2"/>
      <c r="G194" s="2"/>
      <c r="I194" s="4"/>
      <c r="K194" s="4"/>
    </row>
    <row r="195" spans="3:11" ht="12.75" customHeight="1" x14ac:dyDescent="0.2">
      <c r="C195" s="3"/>
      <c r="E195" s="2"/>
      <c r="G195" s="2"/>
      <c r="I195" s="4"/>
      <c r="K195" s="4"/>
    </row>
    <row r="196" spans="3:11" ht="12.75" customHeight="1" x14ac:dyDescent="0.2">
      <c r="C196" s="3"/>
      <c r="E196" s="2"/>
      <c r="G196" s="2"/>
      <c r="I196" s="4"/>
      <c r="K196" s="4"/>
    </row>
    <row r="197" spans="3:11" ht="12.75" customHeight="1" x14ac:dyDescent="0.2">
      <c r="C197" s="3"/>
      <c r="E197" s="2"/>
      <c r="G197" s="2"/>
      <c r="I197" s="4"/>
      <c r="K197" s="4"/>
    </row>
    <row r="198" spans="3:11" ht="12.75" customHeight="1" x14ac:dyDescent="0.2">
      <c r="C198" s="3"/>
      <c r="E198" s="2"/>
      <c r="G198" s="2"/>
      <c r="I198" s="4"/>
      <c r="K198" s="4"/>
    </row>
    <row r="199" spans="3:11" ht="12.75" customHeight="1" x14ac:dyDescent="0.2">
      <c r="C199" s="3"/>
      <c r="E199" s="2"/>
      <c r="G199" s="2"/>
      <c r="I199" s="4"/>
      <c r="K199" s="4"/>
    </row>
    <row r="200" spans="3:11" ht="12.75" customHeight="1" x14ac:dyDescent="0.2">
      <c r="C200" s="3"/>
      <c r="E200" s="2"/>
      <c r="G200" s="2"/>
      <c r="I200" s="4"/>
      <c r="K200" s="4"/>
    </row>
    <row r="201" spans="3:11" ht="12.75" customHeight="1" x14ac:dyDescent="0.2">
      <c r="C201" s="3"/>
      <c r="E201" s="2"/>
      <c r="G201" s="2"/>
      <c r="I201" s="4"/>
      <c r="K201" s="4"/>
    </row>
    <row r="202" spans="3:11" ht="12.75" customHeight="1" x14ac:dyDescent="0.2">
      <c r="C202" s="3"/>
      <c r="E202" s="2"/>
      <c r="G202" s="2"/>
      <c r="I202" s="4"/>
      <c r="K202" s="4"/>
    </row>
    <row r="203" spans="3:11" ht="12.75" customHeight="1" x14ac:dyDescent="0.2">
      <c r="C203" s="3"/>
      <c r="E203" s="2"/>
      <c r="G203" s="2"/>
      <c r="I203" s="4"/>
      <c r="K203" s="4"/>
    </row>
    <row r="204" spans="3:11" ht="12.75" customHeight="1" x14ac:dyDescent="0.2">
      <c r="C204" s="3"/>
      <c r="E204" s="2"/>
      <c r="G204" s="2"/>
      <c r="I204" s="4"/>
      <c r="K204" s="4"/>
    </row>
    <row r="205" spans="3:11" ht="12.75" customHeight="1" x14ac:dyDescent="0.2">
      <c r="C205" s="3"/>
      <c r="E205" s="2"/>
      <c r="G205" s="2"/>
      <c r="I205" s="4"/>
      <c r="K205" s="4"/>
    </row>
    <row r="206" spans="3:11" ht="12.75" customHeight="1" x14ac:dyDescent="0.2">
      <c r="C206" s="3"/>
      <c r="E206" s="2"/>
      <c r="G206" s="2"/>
      <c r="I206" s="4"/>
      <c r="K206" s="4"/>
    </row>
    <row r="207" spans="3:11" ht="12.75" customHeight="1" x14ac:dyDescent="0.2">
      <c r="C207" s="3"/>
      <c r="E207" s="2"/>
      <c r="G207" s="2"/>
      <c r="I207" s="4"/>
      <c r="K207" s="4"/>
    </row>
    <row r="208" spans="3:11" ht="12.75" customHeight="1" x14ac:dyDescent="0.2">
      <c r="C208" s="3"/>
      <c r="E208" s="2"/>
      <c r="G208" s="2"/>
      <c r="I208" s="4"/>
      <c r="K208" s="4"/>
    </row>
    <row r="209" spans="3:11" ht="12.75" customHeight="1" x14ac:dyDescent="0.2">
      <c r="C209" s="3"/>
      <c r="E209" s="2"/>
      <c r="G209" s="2"/>
      <c r="I209" s="4"/>
      <c r="K209" s="4"/>
    </row>
    <row r="210" spans="3:11" ht="12.75" customHeight="1" x14ac:dyDescent="0.2">
      <c r="C210" s="3"/>
      <c r="E210" s="2"/>
      <c r="G210" s="2"/>
      <c r="I210" s="4"/>
      <c r="K210" s="4"/>
    </row>
    <row r="211" spans="3:11" ht="12.75" customHeight="1" x14ac:dyDescent="0.2">
      <c r="C211" s="3"/>
      <c r="E211" s="2"/>
      <c r="G211" s="2"/>
      <c r="I211" s="4"/>
      <c r="K211" s="4"/>
    </row>
    <row r="212" spans="3:11" ht="12.75" customHeight="1" x14ac:dyDescent="0.2">
      <c r="C212" s="3"/>
      <c r="E212" s="2"/>
      <c r="G212" s="2"/>
      <c r="I212" s="4"/>
      <c r="K212" s="4"/>
    </row>
    <row r="213" spans="3:11" ht="12.75" customHeight="1" x14ac:dyDescent="0.2">
      <c r="C213" s="3"/>
      <c r="E213" s="2"/>
      <c r="G213" s="2"/>
      <c r="I213" s="4"/>
      <c r="K213" s="4"/>
    </row>
    <row r="214" spans="3:11" ht="12.75" customHeight="1" x14ac:dyDescent="0.2">
      <c r="C214" s="3"/>
      <c r="E214" s="2"/>
      <c r="G214" s="2"/>
      <c r="I214" s="4"/>
      <c r="K214" s="4"/>
    </row>
    <row r="215" spans="3:11" ht="12.75" customHeight="1" x14ac:dyDescent="0.2">
      <c r="C215" s="3"/>
      <c r="E215" s="2"/>
      <c r="G215" s="2"/>
      <c r="I215" s="4"/>
      <c r="K215" s="4"/>
    </row>
    <row r="216" spans="3:11" ht="12.75" customHeight="1" x14ac:dyDescent="0.2">
      <c r="C216" s="3"/>
      <c r="E216" s="2"/>
      <c r="G216" s="2"/>
      <c r="I216" s="4"/>
      <c r="K216" s="4"/>
    </row>
    <row r="217" spans="3:11" ht="12.75" customHeight="1" x14ac:dyDescent="0.2">
      <c r="C217" s="3"/>
      <c r="E217" s="2"/>
      <c r="G217" s="2"/>
      <c r="I217" s="4"/>
      <c r="K217" s="4"/>
    </row>
    <row r="218" spans="3:11" ht="12.75" customHeight="1" x14ac:dyDescent="0.2">
      <c r="C218" s="3"/>
      <c r="E218" s="2"/>
      <c r="G218" s="2"/>
      <c r="I218" s="4"/>
      <c r="K218" s="4"/>
    </row>
    <row r="219" spans="3:11" ht="12.75" customHeight="1" x14ac:dyDescent="0.2">
      <c r="C219" s="3"/>
      <c r="E219" s="2"/>
      <c r="G219" s="2"/>
      <c r="I219" s="4"/>
      <c r="K219" s="4"/>
    </row>
    <row r="220" spans="3:11" ht="12.75" customHeight="1" x14ac:dyDescent="0.2">
      <c r="C220" s="3"/>
      <c r="E220" s="2"/>
      <c r="G220" s="2"/>
      <c r="I220" s="4"/>
      <c r="K220" s="4"/>
    </row>
    <row r="221" spans="3:11" ht="12.75" customHeight="1" x14ac:dyDescent="0.2">
      <c r="C221" s="3"/>
      <c r="E221" s="2"/>
      <c r="G221" s="2"/>
      <c r="I221" s="4"/>
      <c r="K221" s="4"/>
    </row>
    <row r="222" spans="3:11" ht="12.75" customHeight="1" x14ac:dyDescent="0.2">
      <c r="C222" s="3"/>
      <c r="E222" s="2"/>
      <c r="G222" s="2"/>
      <c r="I222" s="4"/>
      <c r="K222" s="4"/>
    </row>
    <row r="223" spans="3:11" ht="12.75" customHeight="1" x14ac:dyDescent="0.2">
      <c r="C223" s="3"/>
      <c r="E223" s="2"/>
      <c r="G223" s="2"/>
      <c r="I223" s="4"/>
      <c r="K223" s="4"/>
    </row>
    <row r="224" spans="3:11" ht="12.75" customHeight="1" x14ac:dyDescent="0.2">
      <c r="C224" s="3"/>
      <c r="E224" s="2"/>
      <c r="G224" s="2"/>
      <c r="I224" s="4"/>
      <c r="K224" s="4"/>
    </row>
    <row r="225" spans="3:11" ht="12.75" customHeight="1" x14ac:dyDescent="0.2">
      <c r="C225" s="3"/>
      <c r="E225" s="2"/>
      <c r="G225" s="2"/>
      <c r="I225" s="4"/>
      <c r="K225" s="4"/>
    </row>
    <row r="226" spans="3:11" ht="12.75" customHeight="1" x14ac:dyDescent="0.2">
      <c r="C226" s="3"/>
      <c r="E226" s="2"/>
      <c r="G226" s="2"/>
      <c r="I226" s="4"/>
      <c r="K226" s="4"/>
    </row>
    <row r="227" spans="3:11" ht="12.75" customHeight="1" x14ac:dyDescent="0.2">
      <c r="C227" s="3"/>
      <c r="E227" s="2"/>
      <c r="G227" s="2"/>
      <c r="I227" s="4"/>
      <c r="K227" s="4"/>
    </row>
    <row r="228" spans="3:11" ht="12.75" customHeight="1" x14ac:dyDescent="0.2">
      <c r="C228" s="3"/>
      <c r="E228" s="2"/>
      <c r="G228" s="2"/>
      <c r="I228" s="4"/>
      <c r="K228" s="4"/>
    </row>
    <row r="229" spans="3:11" ht="12.75" customHeight="1" x14ac:dyDescent="0.2">
      <c r="C229" s="3"/>
      <c r="E229" s="2"/>
      <c r="G229" s="2"/>
      <c r="I229" s="4"/>
      <c r="K229" s="4"/>
    </row>
    <row r="230" spans="3:11" ht="12.75" customHeight="1" x14ac:dyDescent="0.2">
      <c r="C230" s="3"/>
      <c r="E230" s="2"/>
      <c r="G230" s="2"/>
      <c r="I230" s="4"/>
      <c r="K230" s="4"/>
    </row>
    <row r="231" spans="3:11" ht="12.75" customHeight="1" x14ac:dyDescent="0.2">
      <c r="C231" s="3"/>
      <c r="E231" s="2"/>
      <c r="G231" s="2"/>
      <c r="I231" s="4"/>
      <c r="K231" s="4"/>
    </row>
    <row r="232" spans="3:11" ht="12.75" customHeight="1" x14ac:dyDescent="0.2">
      <c r="C232" s="3"/>
      <c r="E232" s="2"/>
      <c r="G232" s="2"/>
      <c r="I232" s="4"/>
      <c r="K232" s="4"/>
    </row>
    <row r="233" spans="3:11" ht="12.75" customHeight="1" x14ac:dyDescent="0.2">
      <c r="C233" s="3"/>
      <c r="E233" s="2"/>
      <c r="G233" s="2"/>
      <c r="I233" s="4"/>
      <c r="K233" s="4"/>
    </row>
    <row r="234" spans="3:11" ht="12.75" customHeight="1" x14ac:dyDescent="0.2">
      <c r="C234" s="3"/>
      <c r="E234" s="2"/>
      <c r="G234" s="2"/>
      <c r="I234" s="4"/>
      <c r="K234" s="4"/>
    </row>
    <row r="235" spans="3:11" ht="12.75" customHeight="1" x14ac:dyDescent="0.2">
      <c r="C235" s="3"/>
      <c r="E235" s="2"/>
      <c r="G235" s="2"/>
      <c r="I235" s="4"/>
      <c r="K235" s="4"/>
    </row>
    <row r="236" spans="3:11" ht="12.75" customHeight="1" x14ac:dyDescent="0.2">
      <c r="C236" s="3"/>
      <c r="E236" s="2"/>
      <c r="G236" s="2"/>
      <c r="I236" s="4"/>
      <c r="K236" s="4"/>
    </row>
    <row r="237" spans="3:11" ht="12.75" customHeight="1" x14ac:dyDescent="0.2">
      <c r="C237" s="3"/>
      <c r="E237" s="2"/>
      <c r="G237" s="2"/>
      <c r="I237" s="4"/>
      <c r="K237" s="4"/>
    </row>
    <row r="238" spans="3:11" ht="12.75" customHeight="1" x14ac:dyDescent="0.2">
      <c r="C238" s="3"/>
      <c r="E238" s="2"/>
      <c r="G238" s="2"/>
      <c r="I238" s="4"/>
      <c r="K238" s="4"/>
    </row>
    <row r="239" spans="3:11" ht="12.75" customHeight="1" x14ac:dyDescent="0.2">
      <c r="C239" s="3"/>
      <c r="E239" s="2"/>
      <c r="G239" s="2"/>
      <c r="I239" s="4"/>
      <c r="K239" s="4"/>
    </row>
    <row r="240" spans="3:11" ht="12.75" customHeight="1" x14ac:dyDescent="0.2">
      <c r="C240" s="3"/>
      <c r="E240" s="2"/>
      <c r="G240" s="2"/>
      <c r="I240" s="4"/>
      <c r="K240" s="4"/>
    </row>
    <row r="241" spans="3:11" ht="12.75" customHeight="1" x14ac:dyDescent="0.2">
      <c r="C241" s="3"/>
      <c r="E241" s="2"/>
      <c r="G241" s="2"/>
      <c r="I241" s="4"/>
      <c r="K241" s="4"/>
    </row>
    <row r="242" spans="3:11" ht="12.75" customHeight="1" x14ac:dyDescent="0.2">
      <c r="C242" s="3"/>
      <c r="E242" s="2"/>
      <c r="G242" s="2"/>
      <c r="I242" s="4"/>
      <c r="K242" s="4"/>
    </row>
    <row r="243" spans="3:11" ht="12.75" customHeight="1" x14ac:dyDescent="0.2">
      <c r="C243" s="3"/>
      <c r="E243" s="2"/>
      <c r="G243" s="2"/>
      <c r="I243" s="4"/>
      <c r="K243" s="4"/>
    </row>
    <row r="244" spans="3:11" ht="12.75" customHeight="1" x14ac:dyDescent="0.2">
      <c r="C244" s="3"/>
      <c r="E244" s="2"/>
      <c r="G244" s="2"/>
      <c r="I244" s="4"/>
      <c r="K244" s="4"/>
    </row>
    <row r="245" spans="3:11" ht="12.75" customHeight="1" x14ac:dyDescent="0.2">
      <c r="C245" s="3"/>
      <c r="E245" s="2"/>
      <c r="G245" s="2"/>
      <c r="I245" s="4"/>
      <c r="K245" s="4"/>
    </row>
    <row r="246" spans="3:11" ht="12.75" customHeight="1" x14ac:dyDescent="0.2">
      <c r="C246" s="3"/>
      <c r="E246" s="2"/>
      <c r="G246" s="2"/>
      <c r="I246" s="4"/>
      <c r="K246" s="4"/>
    </row>
    <row r="247" spans="3:11" ht="12.75" customHeight="1" x14ac:dyDescent="0.2">
      <c r="C247" s="3"/>
      <c r="E247" s="2"/>
      <c r="G247" s="2"/>
      <c r="I247" s="4"/>
      <c r="K247" s="4"/>
    </row>
    <row r="248" spans="3:11" ht="12.75" customHeight="1" x14ac:dyDescent="0.2">
      <c r="C248" s="3"/>
      <c r="E248" s="2"/>
      <c r="G248" s="2"/>
      <c r="I248" s="4"/>
      <c r="K248" s="4"/>
    </row>
    <row r="249" spans="3:11" ht="12.75" customHeight="1" x14ac:dyDescent="0.2">
      <c r="C249" s="3"/>
      <c r="E249" s="2"/>
      <c r="G249" s="2"/>
      <c r="I249" s="4"/>
      <c r="K249" s="4"/>
    </row>
    <row r="250" spans="3:11" ht="12.75" customHeight="1" x14ac:dyDescent="0.2">
      <c r="C250" s="3"/>
      <c r="E250" s="2"/>
      <c r="G250" s="2"/>
      <c r="I250" s="4"/>
      <c r="K250" s="4"/>
    </row>
    <row r="251" spans="3:11" ht="12.75" customHeight="1" x14ac:dyDescent="0.2">
      <c r="C251" s="3"/>
      <c r="E251" s="2"/>
      <c r="G251" s="2"/>
      <c r="I251" s="4"/>
      <c r="K251" s="4"/>
    </row>
    <row r="252" spans="3:11" ht="12.75" customHeight="1" x14ac:dyDescent="0.2">
      <c r="C252" s="3"/>
      <c r="E252" s="2"/>
      <c r="G252" s="2"/>
      <c r="I252" s="4"/>
      <c r="K252" s="4"/>
    </row>
    <row r="253" spans="3:11" ht="12.75" customHeight="1" x14ac:dyDescent="0.2">
      <c r="C253" s="3"/>
      <c r="E253" s="2"/>
      <c r="G253" s="2"/>
      <c r="I253" s="4"/>
      <c r="K253" s="4"/>
    </row>
    <row r="254" spans="3:11" ht="12.75" customHeight="1" x14ac:dyDescent="0.2">
      <c r="C254" s="3"/>
      <c r="E254" s="2"/>
      <c r="G254" s="2"/>
      <c r="I254" s="4"/>
      <c r="K254" s="4"/>
    </row>
    <row r="255" spans="3:11" ht="12.75" customHeight="1" x14ac:dyDescent="0.2">
      <c r="C255" s="3"/>
      <c r="E255" s="2"/>
      <c r="G255" s="2"/>
      <c r="I255" s="4"/>
      <c r="K255" s="4"/>
    </row>
    <row r="256" spans="3:11" ht="12.75" customHeight="1" x14ac:dyDescent="0.2">
      <c r="C256" s="3"/>
      <c r="E256" s="2"/>
      <c r="G256" s="2"/>
      <c r="I256" s="4"/>
      <c r="K256" s="4"/>
    </row>
    <row r="257" spans="3:11" ht="12.75" customHeight="1" x14ac:dyDescent="0.2">
      <c r="C257" s="3"/>
      <c r="E257" s="2"/>
      <c r="G257" s="2"/>
      <c r="I257" s="4"/>
      <c r="K257" s="4"/>
    </row>
    <row r="258" spans="3:11" ht="12.75" customHeight="1" x14ac:dyDescent="0.2">
      <c r="C258" s="3"/>
      <c r="E258" s="2"/>
      <c r="G258" s="2"/>
      <c r="I258" s="4"/>
      <c r="K258" s="4"/>
    </row>
    <row r="259" spans="3:11" ht="12.75" customHeight="1" x14ac:dyDescent="0.2">
      <c r="C259" s="3"/>
      <c r="E259" s="2"/>
      <c r="G259" s="2"/>
      <c r="I259" s="4"/>
      <c r="K259" s="4"/>
    </row>
    <row r="260" spans="3:11" ht="12.75" customHeight="1" x14ac:dyDescent="0.2">
      <c r="C260" s="3"/>
      <c r="E260" s="2"/>
      <c r="G260" s="2"/>
      <c r="I260" s="4"/>
      <c r="K260" s="4"/>
    </row>
    <row r="261" spans="3:11" ht="12.75" customHeight="1" x14ac:dyDescent="0.2">
      <c r="C261" s="3"/>
      <c r="E261" s="2"/>
      <c r="G261" s="2"/>
      <c r="I261" s="4"/>
      <c r="K261" s="4"/>
    </row>
    <row r="262" spans="3:11" ht="12.75" customHeight="1" x14ac:dyDescent="0.2">
      <c r="C262" s="3"/>
      <c r="E262" s="2"/>
      <c r="G262" s="2"/>
      <c r="I262" s="4"/>
      <c r="K262" s="4"/>
    </row>
    <row r="263" spans="3:11" ht="12.75" customHeight="1" x14ac:dyDescent="0.2">
      <c r="C263" s="3"/>
      <c r="E263" s="2"/>
      <c r="G263" s="2"/>
      <c r="I263" s="4"/>
      <c r="K263" s="4"/>
    </row>
    <row r="264" spans="3:11" ht="12.75" customHeight="1" x14ac:dyDescent="0.2">
      <c r="C264" s="3"/>
      <c r="E264" s="2"/>
      <c r="G264" s="2"/>
      <c r="I264" s="4"/>
      <c r="K264" s="4"/>
    </row>
    <row r="265" spans="3:11" ht="12.75" customHeight="1" x14ac:dyDescent="0.2">
      <c r="C265" s="3"/>
      <c r="E265" s="2"/>
      <c r="G265" s="2"/>
      <c r="I265" s="4"/>
      <c r="K265" s="4"/>
    </row>
    <row r="266" spans="3:11" ht="12.75" customHeight="1" x14ac:dyDescent="0.2">
      <c r="C266" s="3"/>
      <c r="E266" s="2"/>
      <c r="G266" s="2"/>
      <c r="I266" s="4"/>
      <c r="K266" s="4"/>
    </row>
    <row r="267" spans="3:11" ht="12.75" customHeight="1" x14ac:dyDescent="0.2">
      <c r="C267" s="3"/>
      <c r="E267" s="2"/>
      <c r="G267" s="2"/>
      <c r="I267" s="4"/>
      <c r="K267" s="4"/>
    </row>
    <row r="268" spans="3:11" ht="12.75" customHeight="1" x14ac:dyDescent="0.2">
      <c r="C268" s="3"/>
      <c r="E268" s="2"/>
      <c r="G268" s="2"/>
      <c r="I268" s="4"/>
      <c r="K268" s="4"/>
    </row>
    <row r="269" spans="3:11" ht="12.75" customHeight="1" x14ac:dyDescent="0.2">
      <c r="C269" s="3"/>
      <c r="E269" s="2"/>
      <c r="G269" s="2"/>
      <c r="I269" s="4"/>
      <c r="K269" s="4"/>
    </row>
    <row r="270" spans="3:11" ht="12.75" customHeight="1" x14ac:dyDescent="0.2">
      <c r="C270" s="3"/>
      <c r="E270" s="2"/>
      <c r="G270" s="2"/>
      <c r="I270" s="4"/>
      <c r="K270" s="4"/>
    </row>
    <row r="271" spans="3:11" ht="12.75" customHeight="1" x14ac:dyDescent="0.2">
      <c r="C271" s="3"/>
      <c r="E271" s="2"/>
      <c r="G271" s="2"/>
      <c r="I271" s="4"/>
      <c r="K271" s="4"/>
    </row>
    <row r="272" spans="3:11" ht="12.75" customHeight="1" x14ac:dyDescent="0.2">
      <c r="C272" s="3"/>
      <c r="E272" s="2"/>
      <c r="G272" s="2"/>
      <c r="I272" s="4"/>
      <c r="K272" s="4"/>
    </row>
    <row r="273" spans="3:11" ht="12.75" customHeight="1" x14ac:dyDescent="0.2">
      <c r="C273" s="3"/>
      <c r="E273" s="2"/>
      <c r="G273" s="2"/>
      <c r="I273" s="4"/>
      <c r="K273" s="4"/>
    </row>
    <row r="274" spans="3:11" ht="12.75" customHeight="1" x14ac:dyDescent="0.2">
      <c r="C274" s="3"/>
      <c r="E274" s="2"/>
      <c r="G274" s="2"/>
      <c r="I274" s="4"/>
      <c r="K274" s="4"/>
    </row>
    <row r="275" spans="3:11" ht="12.75" customHeight="1" x14ac:dyDescent="0.2">
      <c r="C275" s="3"/>
      <c r="E275" s="2"/>
      <c r="G275" s="2"/>
      <c r="I275" s="4"/>
      <c r="K275" s="4"/>
    </row>
    <row r="276" spans="3:11" ht="12.75" customHeight="1" x14ac:dyDescent="0.2">
      <c r="C276" s="3"/>
      <c r="E276" s="2"/>
      <c r="G276" s="2"/>
      <c r="I276" s="4"/>
      <c r="K276" s="4"/>
    </row>
    <row r="277" spans="3:11" ht="12.75" customHeight="1" x14ac:dyDescent="0.2">
      <c r="C277" s="3"/>
      <c r="E277" s="2"/>
      <c r="G277" s="2"/>
      <c r="I277" s="4"/>
      <c r="K277" s="4"/>
    </row>
    <row r="278" spans="3:11" ht="12.75" customHeight="1" x14ac:dyDescent="0.2">
      <c r="C278" s="3"/>
      <c r="E278" s="2"/>
      <c r="G278" s="2"/>
      <c r="I278" s="4"/>
      <c r="K278" s="4"/>
    </row>
    <row r="279" spans="3:11" ht="12.75" customHeight="1" x14ac:dyDescent="0.2">
      <c r="C279" s="3"/>
      <c r="E279" s="2"/>
      <c r="G279" s="2"/>
      <c r="I279" s="4"/>
      <c r="K279" s="4"/>
    </row>
    <row r="280" spans="3:11" ht="12.75" customHeight="1" x14ac:dyDescent="0.2">
      <c r="C280" s="3"/>
      <c r="E280" s="2"/>
      <c r="G280" s="2"/>
      <c r="I280" s="4"/>
      <c r="K280" s="4"/>
    </row>
    <row r="281" spans="3:11" ht="12.75" customHeight="1" x14ac:dyDescent="0.2">
      <c r="C281" s="3"/>
      <c r="E281" s="2"/>
      <c r="G281" s="2"/>
      <c r="I281" s="4"/>
      <c r="K281" s="4"/>
    </row>
    <row r="282" spans="3:11" ht="12.75" customHeight="1" x14ac:dyDescent="0.2">
      <c r="C282" s="3"/>
      <c r="E282" s="2"/>
      <c r="G282" s="2"/>
      <c r="I282" s="4"/>
      <c r="K282" s="4"/>
    </row>
    <row r="283" spans="3:11" ht="12.75" customHeight="1" x14ac:dyDescent="0.2">
      <c r="C283" s="3"/>
      <c r="E283" s="2"/>
      <c r="G283" s="2"/>
      <c r="I283" s="4"/>
      <c r="K283" s="4"/>
    </row>
    <row r="284" spans="3:11" ht="12.75" customHeight="1" x14ac:dyDescent="0.2">
      <c r="C284" s="3"/>
      <c r="E284" s="2"/>
      <c r="G284" s="2"/>
      <c r="I284" s="4"/>
      <c r="K284" s="4"/>
    </row>
    <row r="285" spans="3:11" ht="12.75" customHeight="1" x14ac:dyDescent="0.2">
      <c r="C285" s="3"/>
      <c r="E285" s="2"/>
      <c r="G285" s="2"/>
      <c r="I285" s="4"/>
      <c r="K285" s="4"/>
    </row>
    <row r="286" spans="3:11" ht="12.75" customHeight="1" x14ac:dyDescent="0.2">
      <c r="C286" s="3"/>
      <c r="E286" s="2"/>
      <c r="G286" s="2"/>
      <c r="I286" s="4"/>
      <c r="K286" s="4"/>
    </row>
    <row r="287" spans="3:11" ht="12.75" customHeight="1" x14ac:dyDescent="0.2">
      <c r="C287" s="3"/>
      <c r="E287" s="2"/>
      <c r="G287" s="2"/>
      <c r="I287" s="4"/>
      <c r="K287" s="4"/>
    </row>
    <row r="288" spans="3:11" ht="12.75" customHeight="1" x14ac:dyDescent="0.2">
      <c r="C288" s="3"/>
      <c r="E288" s="2"/>
      <c r="G288" s="2"/>
      <c r="I288" s="4"/>
      <c r="K288" s="4"/>
    </row>
    <row r="289" spans="3:11" ht="12.75" customHeight="1" x14ac:dyDescent="0.2">
      <c r="C289" s="3"/>
      <c r="E289" s="2"/>
      <c r="G289" s="2"/>
      <c r="I289" s="4"/>
      <c r="K289" s="4"/>
    </row>
    <row r="290" spans="3:11" ht="12.75" customHeight="1" x14ac:dyDescent="0.2">
      <c r="C290" s="3"/>
      <c r="E290" s="2"/>
      <c r="G290" s="2"/>
      <c r="I290" s="4"/>
      <c r="K290" s="4"/>
    </row>
    <row r="291" spans="3:11" ht="12.75" customHeight="1" x14ac:dyDescent="0.2">
      <c r="C291" s="3"/>
      <c r="E291" s="2"/>
      <c r="G291" s="2"/>
      <c r="I291" s="4"/>
      <c r="K291" s="4"/>
    </row>
    <row r="292" spans="3:11" ht="12.75" customHeight="1" x14ac:dyDescent="0.2">
      <c r="C292" s="3"/>
      <c r="E292" s="2"/>
      <c r="G292" s="2"/>
      <c r="I292" s="4"/>
      <c r="K292" s="4"/>
    </row>
    <row r="293" spans="3:11" ht="12.75" customHeight="1" x14ac:dyDescent="0.2">
      <c r="C293" s="3"/>
      <c r="E293" s="2"/>
      <c r="G293" s="2"/>
      <c r="I293" s="4"/>
      <c r="K293" s="4"/>
    </row>
    <row r="294" spans="3:11" ht="12.75" customHeight="1" x14ac:dyDescent="0.2">
      <c r="C294" s="3"/>
      <c r="E294" s="2"/>
      <c r="G294" s="2"/>
      <c r="I294" s="4"/>
      <c r="K294" s="4"/>
    </row>
    <row r="295" spans="3:11" ht="12.75" customHeight="1" x14ac:dyDescent="0.2">
      <c r="C295" s="3"/>
      <c r="E295" s="2"/>
      <c r="G295" s="2"/>
      <c r="I295" s="4"/>
      <c r="K295" s="4"/>
    </row>
    <row r="296" spans="3:11" ht="12.75" customHeight="1" x14ac:dyDescent="0.2">
      <c r="C296" s="3"/>
      <c r="E296" s="2"/>
      <c r="G296" s="2"/>
      <c r="I296" s="4"/>
      <c r="K296" s="4"/>
    </row>
    <row r="297" spans="3:11" ht="12.75" customHeight="1" x14ac:dyDescent="0.2">
      <c r="C297" s="3"/>
      <c r="E297" s="2"/>
      <c r="G297" s="2"/>
      <c r="I297" s="4"/>
      <c r="K297" s="4"/>
    </row>
    <row r="298" spans="3:11" ht="12.75" customHeight="1" x14ac:dyDescent="0.2">
      <c r="C298" s="3"/>
      <c r="E298" s="2"/>
      <c r="G298" s="2"/>
      <c r="I298" s="4"/>
      <c r="K298" s="4"/>
    </row>
    <row r="299" spans="3:11" ht="12.75" customHeight="1" x14ac:dyDescent="0.2">
      <c r="C299" s="3"/>
      <c r="E299" s="2"/>
      <c r="G299" s="2"/>
      <c r="I299" s="4"/>
      <c r="K299" s="4"/>
    </row>
    <row r="300" spans="3:11" ht="12.75" customHeight="1" x14ac:dyDescent="0.2">
      <c r="C300" s="3"/>
      <c r="E300" s="2"/>
      <c r="G300" s="2"/>
      <c r="I300" s="4"/>
      <c r="K300" s="4"/>
    </row>
    <row r="301" spans="3:11" ht="12.75" customHeight="1" x14ac:dyDescent="0.2">
      <c r="C301" s="3"/>
      <c r="E301" s="2"/>
      <c r="G301" s="2"/>
      <c r="I301" s="4"/>
      <c r="K301" s="4"/>
    </row>
    <row r="302" spans="3:11" ht="12.75" customHeight="1" x14ac:dyDescent="0.2">
      <c r="C302" s="3"/>
      <c r="E302" s="2"/>
      <c r="G302" s="2"/>
      <c r="I302" s="4"/>
      <c r="K302" s="4"/>
    </row>
    <row r="303" spans="3:11" ht="12.75" customHeight="1" x14ac:dyDescent="0.2">
      <c r="C303" s="3"/>
      <c r="E303" s="2"/>
      <c r="G303" s="2"/>
      <c r="I303" s="4"/>
      <c r="K303" s="4"/>
    </row>
    <row r="304" spans="3:11" ht="12.75" customHeight="1" x14ac:dyDescent="0.2">
      <c r="C304" s="3"/>
      <c r="E304" s="2"/>
      <c r="G304" s="2"/>
      <c r="I304" s="4"/>
      <c r="K304" s="4"/>
    </row>
    <row r="305" spans="3:11" ht="12.75" customHeight="1" x14ac:dyDescent="0.2">
      <c r="C305" s="3"/>
      <c r="E305" s="2"/>
      <c r="G305" s="2"/>
      <c r="I305" s="4"/>
      <c r="K305" s="4"/>
    </row>
    <row r="306" spans="3:11" ht="12.75" customHeight="1" x14ac:dyDescent="0.2">
      <c r="C306" s="3"/>
      <c r="E306" s="2"/>
      <c r="G306" s="2"/>
      <c r="I306" s="4"/>
      <c r="K306" s="4"/>
    </row>
    <row r="307" spans="3:11" ht="12.75" customHeight="1" x14ac:dyDescent="0.2">
      <c r="C307" s="3"/>
      <c r="E307" s="2"/>
      <c r="G307" s="2"/>
      <c r="I307" s="4"/>
      <c r="K307" s="4"/>
    </row>
    <row r="308" spans="3:11" ht="12.75" customHeight="1" x14ac:dyDescent="0.2">
      <c r="C308" s="3"/>
      <c r="E308" s="2"/>
      <c r="G308" s="2"/>
      <c r="I308" s="4"/>
      <c r="K308" s="4"/>
    </row>
    <row r="309" spans="3:11" ht="12.75" customHeight="1" x14ac:dyDescent="0.2">
      <c r="C309" s="3"/>
      <c r="E309" s="2"/>
      <c r="G309" s="2"/>
      <c r="I309" s="4"/>
      <c r="K309" s="4"/>
    </row>
    <row r="310" spans="3:11" ht="12.75" customHeight="1" x14ac:dyDescent="0.2">
      <c r="C310" s="3"/>
      <c r="E310" s="2"/>
      <c r="G310" s="2"/>
      <c r="I310" s="4"/>
      <c r="K310" s="4"/>
    </row>
    <row r="311" spans="3:11" ht="12.75" customHeight="1" x14ac:dyDescent="0.2">
      <c r="C311" s="3"/>
      <c r="E311" s="2"/>
      <c r="G311" s="2"/>
      <c r="I311" s="4"/>
      <c r="K311" s="4"/>
    </row>
    <row r="312" spans="3:11" ht="12.75" customHeight="1" x14ac:dyDescent="0.2">
      <c r="C312" s="3"/>
      <c r="E312" s="2"/>
      <c r="G312" s="2"/>
      <c r="I312" s="4"/>
      <c r="K312" s="4"/>
    </row>
    <row r="313" spans="3:11" ht="12.75" customHeight="1" x14ac:dyDescent="0.2">
      <c r="C313" s="3"/>
      <c r="E313" s="2"/>
      <c r="G313" s="2"/>
      <c r="I313" s="4"/>
      <c r="K313" s="4"/>
    </row>
    <row r="314" spans="3:11" ht="12.75" customHeight="1" x14ac:dyDescent="0.2">
      <c r="C314" s="3"/>
      <c r="E314" s="2"/>
      <c r="G314" s="2"/>
      <c r="I314" s="4"/>
      <c r="K314" s="4"/>
    </row>
    <row r="315" spans="3:11" ht="12.75" customHeight="1" x14ac:dyDescent="0.2">
      <c r="C315" s="3"/>
      <c r="E315" s="2"/>
      <c r="G315" s="2"/>
      <c r="I315" s="4"/>
      <c r="K315" s="4"/>
    </row>
    <row r="316" spans="3:11" ht="12.75" customHeight="1" x14ac:dyDescent="0.2">
      <c r="C316" s="3"/>
      <c r="E316" s="2"/>
      <c r="G316" s="2"/>
      <c r="I316" s="4"/>
      <c r="K316" s="4"/>
    </row>
    <row r="317" spans="3:11" ht="12.75" customHeight="1" x14ac:dyDescent="0.2">
      <c r="C317" s="3"/>
      <c r="E317" s="2"/>
      <c r="G317" s="2"/>
      <c r="I317" s="4"/>
      <c r="K317" s="4"/>
    </row>
    <row r="318" spans="3:11" ht="12.75" customHeight="1" x14ac:dyDescent="0.2">
      <c r="C318" s="3"/>
      <c r="E318" s="2"/>
      <c r="G318" s="2"/>
      <c r="I318" s="4"/>
      <c r="K318" s="4"/>
    </row>
    <row r="319" spans="3:11" ht="12.75" customHeight="1" x14ac:dyDescent="0.2">
      <c r="C319" s="3"/>
      <c r="E319" s="2"/>
      <c r="G319" s="2"/>
      <c r="I319" s="4"/>
      <c r="K319" s="4"/>
    </row>
    <row r="320" spans="3:11" ht="12.75" customHeight="1" x14ac:dyDescent="0.2">
      <c r="C320" s="3"/>
      <c r="E320" s="2"/>
      <c r="G320" s="2"/>
      <c r="I320" s="4"/>
      <c r="K320" s="4"/>
    </row>
    <row r="321" spans="3:11" ht="12.75" customHeight="1" x14ac:dyDescent="0.2">
      <c r="C321" s="3"/>
      <c r="E321" s="2"/>
      <c r="G321" s="2"/>
      <c r="I321" s="4"/>
      <c r="K321" s="4"/>
    </row>
    <row r="322" spans="3:11" ht="12.75" customHeight="1" x14ac:dyDescent="0.2">
      <c r="C322" s="3"/>
      <c r="E322" s="2"/>
      <c r="G322" s="2"/>
      <c r="I322" s="4"/>
      <c r="K322" s="4"/>
    </row>
    <row r="323" spans="3:11" ht="12.75" customHeight="1" x14ac:dyDescent="0.2">
      <c r="C323" s="3"/>
      <c r="E323" s="2"/>
      <c r="G323" s="2"/>
      <c r="I323" s="4"/>
      <c r="K323" s="4"/>
    </row>
    <row r="324" spans="3:11" ht="12.75" customHeight="1" x14ac:dyDescent="0.2">
      <c r="C324" s="3"/>
      <c r="E324" s="2"/>
      <c r="G324" s="2"/>
      <c r="I324" s="4"/>
      <c r="K324" s="4"/>
    </row>
    <row r="325" spans="3:11" ht="12.75" customHeight="1" x14ac:dyDescent="0.2">
      <c r="C325" s="3"/>
      <c r="E325" s="2"/>
      <c r="G325" s="2"/>
      <c r="I325" s="4"/>
      <c r="K325" s="4"/>
    </row>
    <row r="326" spans="3:11" ht="12.75" customHeight="1" x14ac:dyDescent="0.2">
      <c r="C326" s="3"/>
      <c r="E326" s="2"/>
      <c r="G326" s="2"/>
      <c r="I326" s="4"/>
      <c r="K326" s="4"/>
    </row>
    <row r="327" spans="3:11" ht="12.75" customHeight="1" x14ac:dyDescent="0.2">
      <c r="C327" s="3"/>
      <c r="E327" s="2"/>
      <c r="G327" s="2"/>
      <c r="I327" s="4"/>
      <c r="K327" s="4"/>
    </row>
    <row r="328" spans="3:11" ht="12.75" customHeight="1" x14ac:dyDescent="0.2">
      <c r="C328" s="3"/>
      <c r="E328" s="2"/>
      <c r="G328" s="2"/>
      <c r="I328" s="4"/>
      <c r="K328" s="4"/>
    </row>
    <row r="329" spans="3:11" ht="12.75" customHeight="1" x14ac:dyDescent="0.2">
      <c r="C329" s="3"/>
      <c r="E329" s="2"/>
      <c r="G329" s="2"/>
      <c r="I329" s="4"/>
      <c r="K329" s="4"/>
    </row>
    <row r="330" spans="3:11" ht="12.75" customHeight="1" x14ac:dyDescent="0.2">
      <c r="C330" s="3"/>
      <c r="E330" s="2"/>
      <c r="G330" s="2"/>
      <c r="I330" s="4"/>
      <c r="K330" s="4"/>
    </row>
    <row r="331" spans="3:11" ht="12.75" customHeight="1" x14ac:dyDescent="0.2">
      <c r="C331" s="3"/>
      <c r="E331" s="2"/>
      <c r="G331" s="2"/>
      <c r="I331" s="4"/>
      <c r="K331" s="4"/>
    </row>
    <row r="332" spans="3:11" ht="12.75" customHeight="1" x14ac:dyDescent="0.2">
      <c r="C332" s="3"/>
      <c r="E332" s="2"/>
      <c r="G332" s="2"/>
      <c r="I332" s="4"/>
      <c r="K332" s="4"/>
    </row>
    <row r="333" spans="3:11" ht="12.75" customHeight="1" x14ac:dyDescent="0.2">
      <c r="C333" s="3"/>
      <c r="E333" s="2"/>
      <c r="G333" s="2"/>
      <c r="I333" s="4"/>
      <c r="K333" s="4"/>
    </row>
    <row r="334" spans="3:11" ht="12.75" customHeight="1" x14ac:dyDescent="0.2">
      <c r="C334" s="3"/>
      <c r="E334" s="2"/>
      <c r="G334" s="2"/>
      <c r="I334" s="4"/>
      <c r="K334" s="4"/>
    </row>
    <row r="335" spans="3:11" ht="12.75" customHeight="1" x14ac:dyDescent="0.2">
      <c r="C335" s="3"/>
      <c r="E335" s="2"/>
      <c r="G335" s="2"/>
      <c r="I335" s="4"/>
      <c r="K335" s="4"/>
    </row>
    <row r="336" spans="3:11" ht="12.75" customHeight="1" x14ac:dyDescent="0.2">
      <c r="C336" s="3"/>
      <c r="E336" s="2"/>
      <c r="G336" s="2"/>
      <c r="I336" s="4"/>
      <c r="K336" s="4"/>
    </row>
    <row r="337" spans="3:11" ht="12.75" customHeight="1" x14ac:dyDescent="0.2">
      <c r="C337" s="3"/>
      <c r="E337" s="2"/>
      <c r="G337" s="2"/>
      <c r="I337" s="4"/>
      <c r="K337" s="4"/>
    </row>
    <row r="338" spans="3:11" ht="12.75" customHeight="1" x14ac:dyDescent="0.2">
      <c r="C338" s="3"/>
      <c r="E338" s="2"/>
      <c r="G338" s="2"/>
      <c r="I338" s="4"/>
      <c r="K338" s="4"/>
    </row>
    <row r="339" spans="3:11" ht="12.75" customHeight="1" x14ac:dyDescent="0.2">
      <c r="C339" s="3"/>
      <c r="E339" s="2"/>
      <c r="G339" s="2"/>
      <c r="I339" s="4"/>
      <c r="K339" s="4"/>
    </row>
    <row r="340" spans="3:11" ht="12.75" customHeight="1" x14ac:dyDescent="0.2">
      <c r="C340" s="3"/>
      <c r="E340" s="2"/>
      <c r="G340" s="2"/>
      <c r="I340" s="4"/>
      <c r="K340" s="4"/>
    </row>
    <row r="341" spans="3:11" ht="12.75" customHeight="1" x14ac:dyDescent="0.2">
      <c r="C341" s="3"/>
      <c r="E341" s="2"/>
      <c r="G341" s="2"/>
      <c r="I341" s="4"/>
      <c r="K341" s="4"/>
    </row>
    <row r="342" spans="3:11" ht="12.75" customHeight="1" x14ac:dyDescent="0.2">
      <c r="C342" s="3"/>
      <c r="E342" s="2"/>
      <c r="G342" s="2"/>
      <c r="I342" s="4"/>
      <c r="K342" s="4"/>
    </row>
    <row r="343" spans="3:11" ht="12.75" customHeight="1" x14ac:dyDescent="0.2">
      <c r="C343" s="3"/>
      <c r="E343" s="2"/>
      <c r="G343" s="2"/>
      <c r="I343" s="4"/>
      <c r="K343" s="4"/>
    </row>
    <row r="344" spans="3:11" ht="12.75" customHeight="1" x14ac:dyDescent="0.2">
      <c r="C344" s="3"/>
      <c r="E344" s="2"/>
      <c r="G344" s="2"/>
      <c r="I344" s="4"/>
      <c r="K344" s="4"/>
    </row>
    <row r="345" spans="3:11" ht="12.75" customHeight="1" x14ac:dyDescent="0.2">
      <c r="C345" s="3"/>
      <c r="E345" s="2"/>
      <c r="G345" s="2"/>
      <c r="I345" s="4"/>
      <c r="K345" s="4"/>
    </row>
    <row r="346" spans="3:11" ht="12.75" customHeight="1" x14ac:dyDescent="0.2">
      <c r="C346" s="3"/>
      <c r="E346" s="2"/>
      <c r="G346" s="2"/>
      <c r="I346" s="4"/>
      <c r="K346" s="4"/>
    </row>
    <row r="347" spans="3:11" ht="12.75" customHeight="1" x14ac:dyDescent="0.2">
      <c r="C347" s="3"/>
      <c r="E347" s="2"/>
      <c r="G347" s="2"/>
      <c r="I347" s="4"/>
      <c r="K347" s="4"/>
    </row>
    <row r="348" spans="3:11" ht="12.75" customHeight="1" x14ac:dyDescent="0.2">
      <c r="C348" s="3"/>
      <c r="E348" s="2"/>
      <c r="G348" s="2"/>
      <c r="I348" s="4"/>
      <c r="K348" s="4"/>
    </row>
    <row r="349" spans="3:11" ht="12.75" customHeight="1" x14ac:dyDescent="0.2">
      <c r="C349" s="3"/>
      <c r="E349" s="2"/>
      <c r="G349" s="2"/>
      <c r="I349" s="4"/>
      <c r="K349" s="4"/>
    </row>
    <row r="350" spans="3:11" ht="12.75" customHeight="1" x14ac:dyDescent="0.2">
      <c r="C350" s="3"/>
      <c r="E350" s="2"/>
      <c r="G350" s="2"/>
      <c r="I350" s="4"/>
      <c r="K350" s="4"/>
    </row>
    <row r="351" spans="3:11" ht="12.75" customHeight="1" x14ac:dyDescent="0.2">
      <c r="C351" s="3"/>
      <c r="E351" s="2"/>
      <c r="G351" s="2"/>
      <c r="I351" s="4"/>
      <c r="K351" s="4"/>
    </row>
    <row r="352" spans="3:11" ht="12.75" customHeight="1" x14ac:dyDescent="0.2">
      <c r="C352" s="3"/>
      <c r="E352" s="2"/>
      <c r="G352" s="2"/>
      <c r="I352" s="4"/>
      <c r="K352" s="4"/>
    </row>
    <row r="353" spans="3:11" ht="12.75" customHeight="1" x14ac:dyDescent="0.2">
      <c r="C353" s="3"/>
      <c r="E353" s="2"/>
      <c r="G353" s="2"/>
      <c r="I353" s="4"/>
      <c r="K353" s="4"/>
    </row>
    <row r="354" spans="3:11" ht="12.75" customHeight="1" x14ac:dyDescent="0.2">
      <c r="C354" s="3"/>
      <c r="E354" s="2"/>
      <c r="G354" s="2"/>
      <c r="I354" s="4"/>
      <c r="K354" s="4"/>
    </row>
    <row r="355" spans="3:11" ht="12.75" customHeight="1" x14ac:dyDescent="0.2">
      <c r="C355" s="3"/>
      <c r="E355" s="2"/>
      <c r="G355" s="2"/>
      <c r="I355" s="4"/>
      <c r="K355" s="4"/>
    </row>
    <row r="356" spans="3:11" ht="12.75" customHeight="1" x14ac:dyDescent="0.2">
      <c r="C356" s="3"/>
      <c r="E356" s="2"/>
      <c r="G356" s="2"/>
      <c r="I356" s="4"/>
      <c r="K356" s="4"/>
    </row>
    <row r="357" spans="3:11" ht="12.75" customHeight="1" x14ac:dyDescent="0.2">
      <c r="C357" s="3"/>
      <c r="E357" s="2"/>
      <c r="G357" s="2"/>
      <c r="I357" s="4"/>
      <c r="K357" s="4"/>
    </row>
    <row r="358" spans="3:11" ht="12.75" customHeight="1" x14ac:dyDescent="0.2">
      <c r="C358" s="3"/>
      <c r="E358" s="2"/>
      <c r="G358" s="2"/>
      <c r="I358" s="4"/>
      <c r="K358" s="4"/>
    </row>
    <row r="359" spans="3:11" ht="12.75" customHeight="1" x14ac:dyDescent="0.2">
      <c r="C359" s="3"/>
      <c r="E359" s="2"/>
      <c r="G359" s="2"/>
      <c r="I359" s="4"/>
      <c r="K359" s="4"/>
    </row>
    <row r="360" spans="3:11" ht="12.75" customHeight="1" x14ac:dyDescent="0.2">
      <c r="C360" s="3"/>
      <c r="E360" s="2"/>
      <c r="G360" s="2"/>
      <c r="I360" s="4"/>
      <c r="K360" s="4"/>
    </row>
    <row r="361" spans="3:11" ht="12.75" customHeight="1" x14ac:dyDescent="0.2">
      <c r="C361" s="3"/>
      <c r="E361" s="2"/>
      <c r="G361" s="2"/>
      <c r="I361" s="4"/>
      <c r="K361" s="4"/>
    </row>
    <row r="362" spans="3:11" ht="12.75" customHeight="1" x14ac:dyDescent="0.2">
      <c r="C362" s="3"/>
      <c r="E362" s="2"/>
      <c r="G362" s="2"/>
      <c r="I362" s="4"/>
      <c r="K362" s="4"/>
    </row>
    <row r="363" spans="3:11" ht="12.75" customHeight="1" x14ac:dyDescent="0.2">
      <c r="C363" s="3"/>
      <c r="E363" s="2"/>
      <c r="G363" s="2"/>
      <c r="I363" s="4"/>
      <c r="K363" s="4"/>
    </row>
    <row r="364" spans="3:11" ht="12.75" customHeight="1" x14ac:dyDescent="0.2">
      <c r="C364" s="3"/>
      <c r="E364" s="2"/>
      <c r="G364" s="2"/>
      <c r="I364" s="4"/>
      <c r="K364" s="4"/>
    </row>
    <row r="365" spans="3:11" ht="12.75" customHeight="1" x14ac:dyDescent="0.2">
      <c r="C365" s="3"/>
      <c r="E365" s="2"/>
      <c r="G365" s="2"/>
      <c r="I365" s="4"/>
      <c r="K365" s="4"/>
    </row>
    <row r="366" spans="3:11" ht="12.75" customHeight="1" x14ac:dyDescent="0.2">
      <c r="C366" s="3"/>
      <c r="E366" s="2"/>
      <c r="G366" s="2"/>
      <c r="I366" s="4"/>
      <c r="K366" s="4"/>
    </row>
    <row r="367" spans="3:11" ht="12.75" customHeight="1" x14ac:dyDescent="0.2">
      <c r="C367" s="3"/>
      <c r="E367" s="2"/>
      <c r="G367" s="2"/>
      <c r="I367" s="4"/>
      <c r="K367" s="4"/>
    </row>
    <row r="368" spans="3:11" ht="12.75" customHeight="1" x14ac:dyDescent="0.2">
      <c r="C368" s="3"/>
      <c r="E368" s="2"/>
      <c r="G368" s="2"/>
      <c r="I368" s="4"/>
      <c r="K368" s="4"/>
    </row>
    <row r="369" spans="3:11" ht="12.75" customHeight="1" x14ac:dyDescent="0.2">
      <c r="C369" s="3"/>
      <c r="E369" s="2"/>
      <c r="G369" s="2"/>
      <c r="I369" s="4"/>
      <c r="K369" s="4"/>
    </row>
    <row r="370" spans="3:11" ht="12.75" customHeight="1" x14ac:dyDescent="0.2">
      <c r="C370" s="3"/>
      <c r="E370" s="2"/>
      <c r="G370" s="2"/>
      <c r="I370" s="4"/>
      <c r="K370" s="4"/>
    </row>
    <row r="371" spans="3:11" ht="12.75" customHeight="1" x14ac:dyDescent="0.2">
      <c r="C371" s="3"/>
      <c r="E371" s="2"/>
      <c r="G371" s="2"/>
      <c r="I371" s="4"/>
      <c r="K371" s="4"/>
    </row>
    <row r="372" spans="3:11" ht="12.75" customHeight="1" x14ac:dyDescent="0.2">
      <c r="C372" s="3"/>
      <c r="E372" s="2"/>
      <c r="G372" s="2"/>
      <c r="I372" s="4"/>
      <c r="K372" s="4"/>
    </row>
    <row r="373" spans="3:11" ht="12.75" customHeight="1" x14ac:dyDescent="0.2">
      <c r="C373" s="3"/>
      <c r="E373" s="2"/>
      <c r="G373" s="2"/>
      <c r="I373" s="4"/>
      <c r="K373" s="4"/>
    </row>
    <row r="374" spans="3:11" ht="12.75" customHeight="1" x14ac:dyDescent="0.2">
      <c r="C374" s="3"/>
      <c r="E374" s="2"/>
      <c r="G374" s="2"/>
      <c r="I374" s="4"/>
      <c r="K374" s="4"/>
    </row>
    <row r="375" spans="3:11" ht="12.75" customHeight="1" x14ac:dyDescent="0.2">
      <c r="C375" s="3"/>
      <c r="E375" s="2"/>
      <c r="G375" s="2"/>
      <c r="I375" s="4"/>
      <c r="K375" s="4"/>
    </row>
    <row r="376" spans="3:11" ht="12.75" customHeight="1" x14ac:dyDescent="0.2">
      <c r="C376" s="3"/>
      <c r="E376" s="2"/>
      <c r="G376" s="2"/>
      <c r="I376" s="4"/>
      <c r="K376" s="4"/>
    </row>
    <row r="377" spans="3:11" ht="12.75" customHeight="1" x14ac:dyDescent="0.2">
      <c r="C377" s="3"/>
      <c r="E377" s="2"/>
      <c r="G377" s="2"/>
      <c r="I377" s="4"/>
      <c r="K377" s="4"/>
    </row>
    <row r="378" spans="3:11" ht="12.75" customHeight="1" x14ac:dyDescent="0.2">
      <c r="C378" s="3"/>
      <c r="E378" s="2"/>
      <c r="G378" s="2"/>
      <c r="I378" s="4"/>
      <c r="K378" s="4"/>
    </row>
    <row r="379" spans="3:11" ht="12.75" customHeight="1" x14ac:dyDescent="0.2">
      <c r="C379" s="3"/>
      <c r="E379" s="2"/>
      <c r="G379" s="2"/>
      <c r="I379" s="4"/>
      <c r="K379" s="4"/>
    </row>
    <row r="380" spans="3:11" ht="12.75" customHeight="1" x14ac:dyDescent="0.2">
      <c r="C380" s="3"/>
      <c r="E380" s="2"/>
      <c r="G380" s="2"/>
      <c r="I380" s="4"/>
      <c r="K380" s="4"/>
    </row>
    <row r="381" spans="3:11" ht="12.75" customHeight="1" x14ac:dyDescent="0.2">
      <c r="C381" s="3"/>
      <c r="E381" s="2"/>
      <c r="G381" s="2"/>
      <c r="I381" s="4"/>
      <c r="K381" s="4"/>
    </row>
    <row r="382" spans="3:11" ht="12.75" customHeight="1" x14ac:dyDescent="0.2">
      <c r="C382" s="3"/>
      <c r="E382" s="2"/>
      <c r="G382" s="2"/>
      <c r="I382" s="4"/>
      <c r="K382" s="4"/>
    </row>
    <row r="383" spans="3:11" ht="12.75" customHeight="1" x14ac:dyDescent="0.2">
      <c r="C383" s="3"/>
      <c r="E383" s="2"/>
      <c r="G383" s="2"/>
      <c r="I383" s="4"/>
      <c r="K383" s="4"/>
    </row>
    <row r="384" spans="3:11" ht="12.75" customHeight="1" x14ac:dyDescent="0.2">
      <c r="C384" s="3"/>
      <c r="E384" s="2"/>
      <c r="G384" s="2"/>
      <c r="I384" s="4"/>
      <c r="K384" s="4"/>
    </row>
    <row r="385" spans="3:11" ht="12.75" customHeight="1" x14ac:dyDescent="0.2">
      <c r="C385" s="3"/>
      <c r="E385" s="2"/>
      <c r="G385" s="2"/>
      <c r="I385" s="4"/>
      <c r="K385" s="4"/>
    </row>
    <row r="386" spans="3:11" ht="12.75" customHeight="1" x14ac:dyDescent="0.2">
      <c r="C386" s="3"/>
      <c r="E386" s="2"/>
      <c r="G386" s="2"/>
      <c r="I386" s="4"/>
      <c r="K386" s="4"/>
    </row>
    <row r="387" spans="3:11" ht="12.75" customHeight="1" x14ac:dyDescent="0.2">
      <c r="C387" s="3"/>
      <c r="E387" s="2"/>
      <c r="G387" s="2"/>
      <c r="I387" s="4"/>
      <c r="K387" s="4"/>
    </row>
    <row r="388" spans="3:11" ht="12.75" customHeight="1" x14ac:dyDescent="0.2">
      <c r="C388" s="3"/>
      <c r="E388" s="2"/>
      <c r="G388" s="2"/>
      <c r="I388" s="4"/>
      <c r="K388" s="4"/>
    </row>
    <row r="389" spans="3:11" ht="12.75" customHeight="1" x14ac:dyDescent="0.2">
      <c r="C389" s="3"/>
      <c r="E389" s="2"/>
      <c r="G389" s="2"/>
      <c r="I389" s="4"/>
      <c r="K389" s="4"/>
    </row>
    <row r="390" spans="3:11" ht="12.75" customHeight="1" x14ac:dyDescent="0.2">
      <c r="C390" s="3"/>
      <c r="E390" s="2"/>
      <c r="G390" s="2"/>
      <c r="I390" s="4"/>
      <c r="K390" s="4"/>
    </row>
    <row r="391" spans="3:11" ht="12.75" customHeight="1" x14ac:dyDescent="0.2">
      <c r="C391" s="3"/>
      <c r="E391" s="2"/>
      <c r="G391" s="2"/>
      <c r="I391" s="4"/>
      <c r="K391" s="4"/>
    </row>
    <row r="392" spans="3:11" ht="12.75" customHeight="1" x14ac:dyDescent="0.2">
      <c r="C392" s="3"/>
      <c r="E392" s="2"/>
      <c r="G392" s="2"/>
      <c r="I392" s="4"/>
      <c r="K392" s="4"/>
    </row>
    <row r="393" spans="3:11" ht="12.75" customHeight="1" x14ac:dyDescent="0.2">
      <c r="C393" s="3"/>
      <c r="E393" s="2"/>
      <c r="G393" s="2"/>
      <c r="I393" s="4"/>
      <c r="K393" s="4"/>
    </row>
    <row r="394" spans="3:11" ht="12.75" customHeight="1" x14ac:dyDescent="0.2">
      <c r="C394" s="3"/>
      <c r="E394" s="2"/>
      <c r="G394" s="2"/>
      <c r="I394" s="4"/>
      <c r="K394" s="4"/>
    </row>
    <row r="395" spans="3:11" ht="12.75" customHeight="1" x14ac:dyDescent="0.2">
      <c r="C395" s="3"/>
      <c r="E395" s="2"/>
      <c r="G395" s="2"/>
      <c r="I395" s="4"/>
      <c r="K395" s="4"/>
    </row>
    <row r="396" spans="3:11" ht="12.75" customHeight="1" x14ac:dyDescent="0.2">
      <c r="C396" s="3"/>
      <c r="E396" s="2"/>
      <c r="G396" s="2"/>
      <c r="I396" s="4"/>
      <c r="K396" s="4"/>
    </row>
    <row r="397" spans="3:11" ht="12.75" customHeight="1" x14ac:dyDescent="0.2">
      <c r="C397" s="3"/>
      <c r="E397" s="2"/>
      <c r="G397" s="2"/>
      <c r="I397" s="4"/>
      <c r="K397" s="4"/>
    </row>
    <row r="398" spans="3:11" ht="12.75" customHeight="1" x14ac:dyDescent="0.2">
      <c r="C398" s="3"/>
      <c r="E398" s="2"/>
      <c r="G398" s="2"/>
      <c r="I398" s="4"/>
      <c r="K398" s="4"/>
    </row>
    <row r="399" spans="3:11" ht="12.75" customHeight="1" x14ac:dyDescent="0.2">
      <c r="C399" s="3"/>
      <c r="E399" s="2"/>
      <c r="G399" s="2"/>
      <c r="I399" s="4"/>
      <c r="K399" s="4"/>
    </row>
    <row r="400" spans="3:11" ht="12.75" customHeight="1" x14ac:dyDescent="0.2">
      <c r="C400" s="3"/>
      <c r="E400" s="2"/>
      <c r="G400" s="2"/>
      <c r="I400" s="4"/>
      <c r="K400" s="4"/>
    </row>
    <row r="401" spans="3:11" ht="12.75" customHeight="1" x14ac:dyDescent="0.2">
      <c r="C401" s="3"/>
      <c r="E401" s="2"/>
      <c r="G401" s="2"/>
      <c r="I401" s="4"/>
      <c r="K401" s="4"/>
    </row>
    <row r="402" spans="3:11" ht="12.75" customHeight="1" x14ac:dyDescent="0.2">
      <c r="C402" s="3"/>
      <c r="E402" s="2"/>
      <c r="G402" s="2"/>
      <c r="I402" s="4"/>
      <c r="K402" s="4"/>
    </row>
    <row r="403" spans="3:11" ht="12.75" customHeight="1" x14ac:dyDescent="0.2">
      <c r="C403" s="3"/>
      <c r="E403" s="2"/>
      <c r="G403" s="2"/>
      <c r="I403" s="4"/>
      <c r="K403" s="4"/>
    </row>
    <row r="404" spans="3:11" ht="12.75" customHeight="1" x14ac:dyDescent="0.2">
      <c r="C404" s="3"/>
      <c r="E404" s="2"/>
      <c r="G404" s="2"/>
      <c r="I404" s="4"/>
      <c r="K404" s="4"/>
    </row>
    <row r="405" spans="3:11" ht="12.75" customHeight="1" x14ac:dyDescent="0.2">
      <c r="C405" s="3"/>
      <c r="E405" s="2"/>
      <c r="G405" s="2"/>
      <c r="I405" s="4"/>
      <c r="K405" s="4"/>
    </row>
    <row r="406" spans="3:11" ht="12.75" customHeight="1" x14ac:dyDescent="0.2">
      <c r="C406" s="3"/>
      <c r="E406" s="2"/>
      <c r="G406" s="2"/>
      <c r="I406" s="4"/>
      <c r="K406" s="4"/>
    </row>
    <row r="407" spans="3:11" ht="12.75" customHeight="1" x14ac:dyDescent="0.2">
      <c r="C407" s="3"/>
      <c r="E407" s="2"/>
      <c r="G407" s="2"/>
      <c r="I407" s="4"/>
      <c r="K407" s="4"/>
    </row>
    <row r="408" spans="3:11" ht="12.75" customHeight="1" x14ac:dyDescent="0.2">
      <c r="C408" s="3"/>
      <c r="E408" s="2"/>
      <c r="G408" s="2"/>
      <c r="I408" s="4"/>
      <c r="K408" s="4"/>
    </row>
    <row r="409" spans="3:11" ht="12.75" customHeight="1" x14ac:dyDescent="0.2">
      <c r="C409" s="3"/>
      <c r="E409" s="2"/>
      <c r="G409" s="2"/>
      <c r="I409" s="4"/>
      <c r="K409" s="4"/>
    </row>
    <row r="410" spans="3:11" ht="12.75" customHeight="1" x14ac:dyDescent="0.2">
      <c r="C410" s="3"/>
      <c r="E410" s="2"/>
      <c r="G410" s="2"/>
      <c r="I410" s="4"/>
      <c r="K410" s="4"/>
    </row>
    <row r="411" spans="3:11" ht="12.75" customHeight="1" x14ac:dyDescent="0.2">
      <c r="C411" s="3"/>
      <c r="E411" s="2"/>
      <c r="G411" s="2"/>
      <c r="I411" s="4"/>
      <c r="K411" s="4"/>
    </row>
    <row r="412" spans="3:11" ht="12.75" customHeight="1" x14ac:dyDescent="0.2">
      <c r="C412" s="3"/>
      <c r="E412" s="2"/>
      <c r="G412" s="2"/>
      <c r="I412" s="4"/>
      <c r="K412" s="4"/>
    </row>
    <row r="413" spans="3:11" ht="12.75" customHeight="1" x14ac:dyDescent="0.2">
      <c r="C413" s="3"/>
      <c r="E413" s="2"/>
      <c r="G413" s="2"/>
      <c r="I413" s="4"/>
      <c r="K413" s="4"/>
    </row>
    <row r="414" spans="3:11" ht="12.75" customHeight="1" x14ac:dyDescent="0.2">
      <c r="C414" s="3"/>
      <c r="E414" s="2"/>
      <c r="G414" s="2"/>
      <c r="I414" s="4"/>
      <c r="K414" s="4"/>
    </row>
    <row r="415" spans="3:11" ht="12.75" customHeight="1" x14ac:dyDescent="0.2">
      <c r="C415" s="3"/>
      <c r="E415" s="2"/>
      <c r="G415" s="2"/>
      <c r="I415" s="4"/>
      <c r="K415" s="4"/>
    </row>
    <row r="416" spans="3:11" ht="12.75" customHeight="1" x14ac:dyDescent="0.2">
      <c r="C416" s="3"/>
      <c r="E416" s="2"/>
      <c r="G416" s="2"/>
      <c r="I416" s="4"/>
      <c r="K416" s="4"/>
    </row>
    <row r="417" spans="3:11" ht="12.75" customHeight="1" x14ac:dyDescent="0.2">
      <c r="C417" s="3"/>
      <c r="E417" s="2"/>
      <c r="G417" s="2"/>
      <c r="I417" s="4"/>
      <c r="K417" s="4"/>
    </row>
    <row r="418" spans="3:11" ht="12.75" customHeight="1" x14ac:dyDescent="0.2">
      <c r="C418" s="3"/>
      <c r="E418" s="2"/>
      <c r="G418" s="2"/>
      <c r="I418" s="4"/>
      <c r="K418" s="4"/>
    </row>
    <row r="419" spans="3:11" ht="12.75" customHeight="1" x14ac:dyDescent="0.2">
      <c r="C419" s="3"/>
      <c r="E419" s="2"/>
      <c r="G419" s="2"/>
      <c r="I419" s="4"/>
      <c r="K419" s="4"/>
    </row>
    <row r="420" spans="3:11" ht="12.75" customHeight="1" x14ac:dyDescent="0.2">
      <c r="C420" s="3"/>
      <c r="E420" s="2"/>
      <c r="G420" s="2"/>
      <c r="I420" s="4"/>
      <c r="K420" s="4"/>
    </row>
    <row r="421" spans="3:11" ht="12.75" customHeight="1" x14ac:dyDescent="0.2">
      <c r="C421" s="3"/>
      <c r="E421" s="2"/>
      <c r="G421" s="2"/>
      <c r="I421" s="4"/>
      <c r="K421" s="4"/>
    </row>
    <row r="422" spans="3:11" ht="12.75" customHeight="1" x14ac:dyDescent="0.2">
      <c r="C422" s="3"/>
      <c r="E422" s="2"/>
      <c r="G422" s="2"/>
      <c r="I422" s="4"/>
      <c r="K422" s="4"/>
    </row>
    <row r="423" spans="3:11" ht="12.75" customHeight="1" x14ac:dyDescent="0.2">
      <c r="C423" s="3"/>
      <c r="E423" s="2"/>
      <c r="G423" s="2"/>
      <c r="I423" s="4"/>
      <c r="K423" s="4"/>
    </row>
    <row r="424" spans="3:11" ht="12.75" customHeight="1" x14ac:dyDescent="0.2">
      <c r="C424" s="3"/>
      <c r="E424" s="2"/>
      <c r="G424" s="2"/>
      <c r="I424" s="4"/>
      <c r="K424" s="4"/>
    </row>
    <row r="425" spans="3:11" ht="12.75" customHeight="1" x14ac:dyDescent="0.2">
      <c r="C425" s="3"/>
      <c r="E425" s="2"/>
      <c r="G425" s="2"/>
      <c r="I425" s="4"/>
      <c r="K425" s="4"/>
    </row>
    <row r="426" spans="3:11" ht="12.75" customHeight="1" x14ac:dyDescent="0.2">
      <c r="C426" s="3"/>
      <c r="E426" s="2"/>
      <c r="G426" s="2"/>
      <c r="I426" s="4"/>
      <c r="K426" s="4"/>
    </row>
    <row r="427" spans="3:11" ht="12.75" customHeight="1" x14ac:dyDescent="0.2">
      <c r="C427" s="3"/>
      <c r="E427" s="2"/>
      <c r="G427" s="2"/>
      <c r="I427" s="4"/>
      <c r="K427" s="4"/>
    </row>
    <row r="428" spans="3:11" ht="12.75" customHeight="1" x14ac:dyDescent="0.2">
      <c r="C428" s="3"/>
      <c r="E428" s="2"/>
      <c r="G428" s="2"/>
      <c r="I428" s="4"/>
      <c r="K428" s="4"/>
    </row>
    <row r="429" spans="3:11" ht="12.75" customHeight="1" x14ac:dyDescent="0.2">
      <c r="C429" s="3"/>
      <c r="E429" s="2"/>
      <c r="G429" s="2"/>
      <c r="I429" s="4"/>
      <c r="K429" s="4"/>
    </row>
    <row r="430" spans="3:11" ht="12.75" customHeight="1" x14ac:dyDescent="0.2">
      <c r="C430" s="3"/>
      <c r="E430" s="2"/>
      <c r="G430" s="2"/>
      <c r="I430" s="4"/>
      <c r="K430" s="4"/>
    </row>
    <row r="431" spans="3:11" ht="12.75" customHeight="1" x14ac:dyDescent="0.2">
      <c r="C431" s="3"/>
      <c r="E431" s="2"/>
      <c r="G431" s="2"/>
      <c r="I431" s="4"/>
      <c r="K431" s="4"/>
    </row>
    <row r="432" spans="3:11" ht="12.75" customHeight="1" x14ac:dyDescent="0.2">
      <c r="C432" s="3"/>
      <c r="E432" s="2"/>
      <c r="G432" s="2"/>
      <c r="I432" s="4"/>
      <c r="K432" s="4"/>
    </row>
    <row r="433" spans="3:11" ht="12.75" customHeight="1" x14ac:dyDescent="0.2">
      <c r="C433" s="3"/>
      <c r="E433" s="2"/>
      <c r="G433" s="2"/>
      <c r="I433" s="4"/>
      <c r="K433" s="4"/>
    </row>
    <row r="434" spans="3:11" ht="12.75" customHeight="1" x14ac:dyDescent="0.2">
      <c r="C434" s="3"/>
      <c r="E434" s="2"/>
      <c r="G434" s="2"/>
      <c r="I434" s="4"/>
      <c r="K434" s="4"/>
    </row>
    <row r="435" spans="3:11" ht="12.75" customHeight="1" x14ac:dyDescent="0.2">
      <c r="C435" s="3"/>
      <c r="E435" s="2"/>
      <c r="G435" s="2"/>
      <c r="I435" s="4"/>
      <c r="K435" s="4"/>
    </row>
    <row r="436" spans="3:11" ht="12.75" customHeight="1" x14ac:dyDescent="0.2">
      <c r="C436" s="3"/>
      <c r="E436" s="2"/>
      <c r="G436" s="2"/>
      <c r="I436" s="4"/>
      <c r="K436" s="4"/>
    </row>
    <row r="437" spans="3:11" ht="12.75" customHeight="1" x14ac:dyDescent="0.2">
      <c r="C437" s="3"/>
      <c r="E437" s="2"/>
      <c r="G437" s="2"/>
      <c r="I437" s="4"/>
      <c r="K437" s="4"/>
    </row>
    <row r="438" spans="3:11" ht="12.75" customHeight="1" x14ac:dyDescent="0.2">
      <c r="C438" s="3"/>
      <c r="E438" s="2"/>
      <c r="G438" s="2"/>
      <c r="I438" s="4"/>
      <c r="K438" s="4"/>
    </row>
    <row r="439" spans="3:11" ht="12.75" customHeight="1" x14ac:dyDescent="0.2">
      <c r="C439" s="3"/>
      <c r="E439" s="2"/>
      <c r="G439" s="2"/>
      <c r="I439" s="4"/>
      <c r="K439" s="4"/>
    </row>
    <row r="440" spans="3:11" ht="12.75" customHeight="1" x14ac:dyDescent="0.2">
      <c r="C440" s="3"/>
      <c r="E440" s="2"/>
      <c r="G440" s="2"/>
      <c r="I440" s="4"/>
      <c r="K440" s="4"/>
    </row>
    <row r="441" spans="3:11" ht="12.75" customHeight="1" x14ac:dyDescent="0.2">
      <c r="C441" s="3"/>
      <c r="E441" s="2"/>
      <c r="G441" s="2"/>
      <c r="I441" s="4"/>
      <c r="K441" s="4"/>
    </row>
    <row r="442" spans="3:11" ht="12.75" customHeight="1" x14ac:dyDescent="0.2">
      <c r="C442" s="3"/>
      <c r="E442" s="2"/>
      <c r="G442" s="2"/>
      <c r="I442" s="4"/>
      <c r="K442" s="4"/>
    </row>
    <row r="443" spans="3:11" ht="12.75" customHeight="1" x14ac:dyDescent="0.2">
      <c r="C443" s="3"/>
      <c r="E443" s="2"/>
      <c r="G443" s="2"/>
      <c r="I443" s="4"/>
      <c r="K443" s="4"/>
    </row>
    <row r="444" spans="3:11" ht="12.75" customHeight="1" x14ac:dyDescent="0.2">
      <c r="C444" s="3"/>
      <c r="E444" s="2"/>
      <c r="G444" s="2"/>
      <c r="I444" s="4"/>
      <c r="K444" s="4"/>
    </row>
    <row r="445" spans="3:11" ht="12.75" customHeight="1" x14ac:dyDescent="0.2">
      <c r="C445" s="3"/>
      <c r="E445" s="2"/>
      <c r="G445" s="2"/>
      <c r="I445" s="4"/>
      <c r="K445" s="4"/>
    </row>
    <row r="446" spans="3:11" ht="12.75" customHeight="1" x14ac:dyDescent="0.2">
      <c r="C446" s="3"/>
      <c r="E446" s="2"/>
      <c r="G446" s="2"/>
      <c r="I446" s="4"/>
      <c r="K446" s="4"/>
    </row>
    <row r="447" spans="3:11" ht="12.75" customHeight="1" x14ac:dyDescent="0.2">
      <c r="C447" s="3"/>
      <c r="E447" s="2"/>
      <c r="G447" s="2"/>
      <c r="I447" s="4"/>
      <c r="K447" s="4"/>
    </row>
    <row r="448" spans="3:11" ht="12.75" customHeight="1" x14ac:dyDescent="0.2">
      <c r="C448" s="3"/>
      <c r="E448" s="2"/>
      <c r="G448" s="2"/>
      <c r="I448" s="4"/>
      <c r="K448" s="4"/>
    </row>
    <row r="449" spans="3:11" ht="12.75" customHeight="1" x14ac:dyDescent="0.2">
      <c r="C449" s="3"/>
      <c r="E449" s="2"/>
      <c r="G449" s="2"/>
      <c r="I449" s="4"/>
      <c r="K449" s="4"/>
    </row>
    <row r="450" spans="3:11" ht="12.75" customHeight="1" x14ac:dyDescent="0.2">
      <c r="C450" s="3"/>
      <c r="E450" s="2"/>
      <c r="G450" s="2"/>
      <c r="I450" s="4"/>
      <c r="K450" s="4"/>
    </row>
    <row r="451" spans="3:11" ht="12.75" customHeight="1" x14ac:dyDescent="0.2">
      <c r="C451" s="3"/>
      <c r="E451" s="2"/>
      <c r="G451" s="2"/>
      <c r="I451" s="4"/>
      <c r="K451" s="4"/>
    </row>
    <row r="452" spans="3:11" ht="12.75" customHeight="1" x14ac:dyDescent="0.2">
      <c r="C452" s="3"/>
      <c r="E452" s="2"/>
      <c r="G452" s="2"/>
      <c r="I452" s="4"/>
      <c r="K452" s="4"/>
    </row>
    <row r="453" spans="3:11" ht="12.75" customHeight="1" x14ac:dyDescent="0.2">
      <c r="C453" s="3"/>
      <c r="E453" s="2"/>
      <c r="G453" s="2"/>
      <c r="I453" s="4"/>
      <c r="K453" s="4"/>
    </row>
    <row r="454" spans="3:11" ht="12.75" customHeight="1" x14ac:dyDescent="0.2">
      <c r="C454" s="3"/>
      <c r="E454" s="2"/>
      <c r="G454" s="2"/>
      <c r="I454" s="4"/>
      <c r="K454" s="4"/>
    </row>
    <row r="455" spans="3:11" ht="12.75" customHeight="1" x14ac:dyDescent="0.2">
      <c r="C455" s="3"/>
      <c r="E455" s="2"/>
      <c r="G455" s="2"/>
      <c r="I455" s="4"/>
      <c r="K455" s="4"/>
    </row>
    <row r="456" spans="3:11" ht="12.75" customHeight="1" x14ac:dyDescent="0.2">
      <c r="C456" s="3"/>
      <c r="E456" s="2"/>
      <c r="G456" s="2"/>
      <c r="I456" s="4"/>
      <c r="K456" s="4"/>
    </row>
    <row r="457" spans="3:11" ht="12.75" customHeight="1" x14ac:dyDescent="0.2">
      <c r="C457" s="3"/>
      <c r="E457" s="2"/>
      <c r="G457" s="2"/>
      <c r="I457" s="4"/>
      <c r="K457" s="4"/>
    </row>
    <row r="458" spans="3:11" ht="12.75" customHeight="1" x14ac:dyDescent="0.2">
      <c r="C458" s="3"/>
      <c r="E458" s="2"/>
      <c r="G458" s="2"/>
      <c r="I458" s="4"/>
      <c r="K458" s="4"/>
    </row>
    <row r="459" spans="3:11" ht="12.75" customHeight="1" x14ac:dyDescent="0.2">
      <c r="C459" s="3"/>
      <c r="E459" s="2"/>
      <c r="G459" s="2"/>
      <c r="I459" s="4"/>
      <c r="K459" s="4"/>
    </row>
    <row r="460" spans="3:11" ht="12.75" customHeight="1" x14ac:dyDescent="0.2">
      <c r="C460" s="3"/>
      <c r="E460" s="2"/>
      <c r="G460" s="2"/>
      <c r="I460" s="4"/>
      <c r="K460" s="4"/>
    </row>
    <row r="461" spans="3:11" ht="12.75" customHeight="1" x14ac:dyDescent="0.2">
      <c r="C461" s="3"/>
      <c r="E461" s="2"/>
      <c r="G461" s="2"/>
      <c r="I461" s="4"/>
      <c r="K461" s="4"/>
    </row>
    <row r="462" spans="3:11" ht="12.75" customHeight="1" x14ac:dyDescent="0.2">
      <c r="C462" s="3"/>
      <c r="E462" s="2"/>
      <c r="G462" s="2"/>
      <c r="I462" s="4"/>
      <c r="K462" s="4"/>
    </row>
    <row r="463" spans="3:11" ht="12.75" customHeight="1" x14ac:dyDescent="0.2">
      <c r="C463" s="3"/>
      <c r="E463" s="2"/>
      <c r="G463" s="2"/>
      <c r="I463" s="4"/>
      <c r="K463" s="4"/>
    </row>
    <row r="464" spans="3:11" ht="12.75" customHeight="1" x14ac:dyDescent="0.2">
      <c r="C464" s="3"/>
      <c r="E464" s="2"/>
      <c r="G464" s="2"/>
      <c r="I464" s="4"/>
      <c r="K464" s="4"/>
    </row>
    <row r="465" spans="3:11" ht="12.75" customHeight="1" x14ac:dyDescent="0.2">
      <c r="C465" s="3"/>
      <c r="E465" s="2"/>
      <c r="G465" s="2"/>
      <c r="I465" s="4"/>
      <c r="K465" s="4"/>
    </row>
    <row r="466" spans="3:11" ht="12.75" customHeight="1" x14ac:dyDescent="0.2">
      <c r="C466" s="3"/>
      <c r="E466" s="2"/>
      <c r="G466" s="2"/>
      <c r="I466" s="4"/>
      <c r="K466" s="4"/>
    </row>
    <row r="467" spans="3:11" ht="12.75" customHeight="1" x14ac:dyDescent="0.2">
      <c r="C467" s="3"/>
      <c r="E467" s="2"/>
      <c r="G467" s="2"/>
      <c r="I467" s="4"/>
      <c r="K467" s="4"/>
    </row>
    <row r="468" spans="3:11" ht="12.75" customHeight="1" x14ac:dyDescent="0.2">
      <c r="C468" s="3"/>
      <c r="E468" s="2"/>
      <c r="G468" s="2"/>
      <c r="I468" s="4"/>
      <c r="K468" s="4"/>
    </row>
    <row r="469" spans="3:11" ht="12.75" customHeight="1" x14ac:dyDescent="0.2">
      <c r="C469" s="3"/>
      <c r="E469" s="2"/>
      <c r="G469" s="2"/>
      <c r="I469" s="4"/>
      <c r="K469" s="4"/>
    </row>
    <row r="470" spans="3:11" ht="12.75" customHeight="1" x14ac:dyDescent="0.2">
      <c r="C470" s="3"/>
      <c r="E470" s="2"/>
      <c r="G470" s="2"/>
      <c r="I470" s="4"/>
      <c r="K470" s="4"/>
    </row>
    <row r="471" spans="3:11" ht="12.75" customHeight="1" x14ac:dyDescent="0.2">
      <c r="C471" s="3"/>
      <c r="E471" s="2"/>
      <c r="G471" s="2"/>
      <c r="I471" s="4"/>
      <c r="K471" s="4"/>
    </row>
    <row r="472" spans="3:11" ht="12.75" customHeight="1" x14ac:dyDescent="0.2">
      <c r="C472" s="3"/>
      <c r="E472" s="2"/>
      <c r="G472" s="2"/>
      <c r="I472" s="4"/>
      <c r="K472" s="4"/>
    </row>
    <row r="473" spans="3:11" ht="12.75" customHeight="1" x14ac:dyDescent="0.2">
      <c r="C473" s="3"/>
      <c r="E473" s="2"/>
      <c r="G473" s="2"/>
      <c r="I473" s="4"/>
      <c r="K473" s="4"/>
    </row>
    <row r="474" spans="3:11" ht="12.75" customHeight="1" x14ac:dyDescent="0.2">
      <c r="C474" s="3"/>
      <c r="E474" s="2"/>
      <c r="G474" s="2"/>
      <c r="I474" s="4"/>
      <c r="K474" s="4"/>
    </row>
    <row r="475" spans="3:11" ht="12.75" customHeight="1" x14ac:dyDescent="0.2">
      <c r="C475" s="3"/>
      <c r="E475" s="2"/>
      <c r="G475" s="2"/>
      <c r="I475" s="4"/>
      <c r="K475" s="4"/>
    </row>
    <row r="476" spans="3:11" ht="12.75" customHeight="1" x14ac:dyDescent="0.2">
      <c r="C476" s="3"/>
      <c r="E476" s="2"/>
      <c r="G476" s="2"/>
      <c r="I476" s="4"/>
      <c r="K476" s="4"/>
    </row>
    <row r="477" spans="3:11" ht="12.75" customHeight="1" x14ac:dyDescent="0.2">
      <c r="C477" s="3"/>
      <c r="E477" s="2"/>
      <c r="G477" s="2"/>
      <c r="I477" s="4"/>
      <c r="K477" s="4"/>
    </row>
    <row r="478" spans="3:11" ht="12.75" customHeight="1" x14ac:dyDescent="0.2">
      <c r="C478" s="3"/>
      <c r="E478" s="2"/>
      <c r="G478" s="2"/>
      <c r="I478" s="4"/>
      <c r="K478" s="4"/>
    </row>
    <row r="479" spans="3:11" ht="12.75" customHeight="1" x14ac:dyDescent="0.2">
      <c r="C479" s="3"/>
      <c r="E479" s="2"/>
      <c r="G479" s="2"/>
      <c r="I479" s="4"/>
      <c r="K479" s="4"/>
    </row>
    <row r="480" spans="3:11" ht="12.75" customHeight="1" x14ac:dyDescent="0.2">
      <c r="C480" s="3"/>
      <c r="E480" s="2"/>
      <c r="G480" s="2"/>
      <c r="I480" s="4"/>
      <c r="K480" s="4"/>
    </row>
    <row r="481" spans="3:11" ht="12.75" customHeight="1" x14ac:dyDescent="0.2">
      <c r="C481" s="3"/>
      <c r="E481" s="2"/>
      <c r="G481" s="2"/>
      <c r="I481" s="4"/>
      <c r="K481" s="4"/>
    </row>
    <row r="482" spans="3:11" ht="12.75" customHeight="1" x14ac:dyDescent="0.2">
      <c r="C482" s="3"/>
      <c r="E482" s="2"/>
      <c r="G482" s="2"/>
      <c r="I482" s="4"/>
      <c r="K482" s="4"/>
    </row>
    <row r="483" spans="3:11" ht="12.75" customHeight="1" x14ac:dyDescent="0.2">
      <c r="C483" s="3"/>
      <c r="E483" s="2"/>
      <c r="G483" s="2"/>
      <c r="I483" s="4"/>
      <c r="K483" s="4"/>
    </row>
    <row r="484" spans="3:11" ht="12.75" customHeight="1" x14ac:dyDescent="0.2">
      <c r="C484" s="3"/>
      <c r="E484" s="2"/>
      <c r="G484" s="2"/>
      <c r="I484" s="4"/>
      <c r="K484" s="4"/>
    </row>
    <row r="485" spans="3:11" ht="12.75" customHeight="1" x14ac:dyDescent="0.2">
      <c r="C485" s="3"/>
      <c r="E485" s="2"/>
      <c r="G485" s="2"/>
      <c r="I485" s="4"/>
      <c r="K485" s="4"/>
    </row>
    <row r="486" spans="3:11" ht="12.75" customHeight="1" x14ac:dyDescent="0.2">
      <c r="C486" s="3"/>
      <c r="E486" s="2"/>
      <c r="G486" s="2"/>
      <c r="I486" s="4"/>
      <c r="K486" s="4"/>
    </row>
    <row r="487" spans="3:11" ht="12.75" customHeight="1" x14ac:dyDescent="0.2">
      <c r="C487" s="3"/>
      <c r="E487" s="2"/>
      <c r="G487" s="2"/>
      <c r="I487" s="4"/>
      <c r="K487" s="4"/>
    </row>
    <row r="488" spans="3:11" ht="12.75" customHeight="1" x14ac:dyDescent="0.2">
      <c r="C488" s="3"/>
      <c r="E488" s="2"/>
      <c r="G488" s="2"/>
      <c r="I488" s="4"/>
      <c r="K488" s="4"/>
    </row>
    <row r="489" spans="3:11" ht="12.75" customHeight="1" x14ac:dyDescent="0.2">
      <c r="C489" s="3"/>
      <c r="E489" s="2"/>
      <c r="G489" s="2"/>
      <c r="I489" s="4"/>
      <c r="K489" s="4"/>
    </row>
    <row r="490" spans="3:11" ht="12.75" customHeight="1" x14ac:dyDescent="0.2">
      <c r="C490" s="3"/>
      <c r="E490" s="2"/>
      <c r="G490" s="2"/>
      <c r="I490" s="4"/>
      <c r="K490" s="4"/>
    </row>
    <row r="491" spans="3:11" ht="12.75" customHeight="1" x14ac:dyDescent="0.2">
      <c r="C491" s="3"/>
      <c r="E491" s="2"/>
      <c r="G491" s="2"/>
      <c r="I491" s="4"/>
      <c r="K491" s="4"/>
    </row>
    <row r="492" spans="3:11" ht="12.75" customHeight="1" x14ac:dyDescent="0.2">
      <c r="C492" s="3"/>
      <c r="E492" s="2"/>
      <c r="G492" s="2"/>
      <c r="I492" s="4"/>
      <c r="K492" s="4"/>
    </row>
    <row r="493" spans="3:11" ht="12.75" customHeight="1" x14ac:dyDescent="0.2">
      <c r="C493" s="3"/>
      <c r="E493" s="2"/>
      <c r="G493" s="2"/>
      <c r="I493" s="4"/>
      <c r="K493" s="4"/>
    </row>
    <row r="494" spans="3:11" ht="12.75" customHeight="1" x14ac:dyDescent="0.2">
      <c r="C494" s="3"/>
      <c r="E494" s="2"/>
      <c r="G494" s="2"/>
      <c r="I494" s="4"/>
      <c r="K494" s="4"/>
    </row>
    <row r="495" spans="3:11" ht="12.75" customHeight="1" x14ac:dyDescent="0.2">
      <c r="C495" s="3"/>
      <c r="E495" s="2"/>
      <c r="G495" s="2"/>
      <c r="I495" s="4"/>
      <c r="K495" s="4"/>
    </row>
    <row r="496" spans="3:11" ht="12.75" customHeight="1" x14ac:dyDescent="0.2">
      <c r="C496" s="3"/>
      <c r="E496" s="2"/>
      <c r="G496" s="2"/>
      <c r="I496" s="4"/>
      <c r="K496" s="4"/>
    </row>
    <row r="497" spans="3:11" ht="12.75" customHeight="1" x14ac:dyDescent="0.2">
      <c r="C497" s="3"/>
      <c r="E497" s="2"/>
      <c r="G497" s="2"/>
      <c r="I497" s="4"/>
      <c r="K497" s="4"/>
    </row>
    <row r="498" spans="3:11" ht="12.75" customHeight="1" x14ac:dyDescent="0.2">
      <c r="C498" s="3"/>
      <c r="E498" s="2"/>
      <c r="G498" s="2"/>
      <c r="I498" s="4"/>
      <c r="K498" s="4"/>
    </row>
    <row r="499" spans="3:11" ht="12.75" customHeight="1" x14ac:dyDescent="0.2">
      <c r="C499" s="3"/>
      <c r="E499" s="2"/>
      <c r="G499" s="2"/>
      <c r="I499" s="4"/>
      <c r="K499" s="4"/>
    </row>
    <row r="500" spans="3:11" ht="12.75" customHeight="1" x14ac:dyDescent="0.2">
      <c r="C500" s="3"/>
      <c r="E500" s="2"/>
      <c r="G500" s="2"/>
      <c r="I500" s="4"/>
      <c r="K500" s="4"/>
    </row>
    <row r="501" spans="3:11" ht="12.75" customHeight="1" x14ac:dyDescent="0.2">
      <c r="C501" s="3"/>
      <c r="E501" s="2"/>
      <c r="G501" s="2"/>
      <c r="I501" s="4"/>
      <c r="K501" s="4"/>
    </row>
    <row r="502" spans="3:11" ht="12.75" customHeight="1" x14ac:dyDescent="0.2">
      <c r="C502" s="3"/>
      <c r="E502" s="2"/>
      <c r="G502" s="2"/>
      <c r="I502" s="4"/>
      <c r="K502" s="4"/>
    </row>
    <row r="503" spans="3:11" ht="12.75" customHeight="1" x14ac:dyDescent="0.2">
      <c r="C503" s="3"/>
      <c r="E503" s="2"/>
      <c r="G503" s="2"/>
      <c r="I503" s="4"/>
      <c r="K503" s="4"/>
    </row>
    <row r="504" spans="3:11" ht="12.75" customHeight="1" x14ac:dyDescent="0.2">
      <c r="C504" s="3"/>
      <c r="E504" s="2"/>
      <c r="G504" s="2"/>
      <c r="I504" s="4"/>
      <c r="K504" s="4"/>
    </row>
    <row r="505" spans="3:11" ht="12.75" customHeight="1" x14ac:dyDescent="0.2">
      <c r="C505" s="3"/>
      <c r="E505" s="2"/>
      <c r="G505" s="2"/>
      <c r="I505" s="4"/>
      <c r="K505" s="4"/>
    </row>
    <row r="506" spans="3:11" ht="12.75" customHeight="1" x14ac:dyDescent="0.2">
      <c r="C506" s="3"/>
      <c r="E506" s="2"/>
      <c r="G506" s="2"/>
      <c r="I506" s="4"/>
      <c r="K506" s="4"/>
    </row>
    <row r="507" spans="3:11" ht="12.75" customHeight="1" x14ac:dyDescent="0.2">
      <c r="C507" s="3"/>
      <c r="E507" s="2"/>
      <c r="G507" s="2"/>
      <c r="I507" s="4"/>
      <c r="K507" s="4"/>
    </row>
    <row r="508" spans="3:11" ht="12.75" customHeight="1" x14ac:dyDescent="0.2">
      <c r="C508" s="3"/>
      <c r="E508" s="2"/>
      <c r="G508" s="2"/>
      <c r="I508" s="4"/>
      <c r="K508" s="4"/>
    </row>
    <row r="509" spans="3:11" ht="12.75" customHeight="1" x14ac:dyDescent="0.2">
      <c r="C509" s="3"/>
      <c r="E509" s="2"/>
      <c r="G509" s="2"/>
      <c r="I509" s="4"/>
      <c r="K509" s="4"/>
    </row>
    <row r="510" spans="3:11" ht="12.75" customHeight="1" x14ac:dyDescent="0.2">
      <c r="C510" s="3"/>
      <c r="E510" s="2"/>
      <c r="G510" s="2"/>
      <c r="I510" s="4"/>
      <c r="K510" s="4"/>
    </row>
    <row r="511" spans="3:11" ht="12.75" customHeight="1" x14ac:dyDescent="0.2">
      <c r="C511" s="3"/>
      <c r="E511" s="2"/>
      <c r="G511" s="2"/>
      <c r="I511" s="4"/>
      <c r="K511" s="4"/>
    </row>
    <row r="512" spans="3:11" ht="12.75" customHeight="1" x14ac:dyDescent="0.2">
      <c r="C512" s="3"/>
      <c r="E512" s="2"/>
      <c r="G512" s="2"/>
      <c r="I512" s="4"/>
      <c r="K512" s="4"/>
    </row>
    <row r="513" spans="3:11" ht="12.75" customHeight="1" x14ac:dyDescent="0.2">
      <c r="C513" s="3"/>
      <c r="E513" s="2"/>
      <c r="G513" s="2"/>
      <c r="I513" s="4"/>
      <c r="K513" s="4"/>
    </row>
    <row r="514" spans="3:11" ht="12.75" customHeight="1" x14ac:dyDescent="0.2">
      <c r="C514" s="3"/>
      <c r="E514" s="2"/>
      <c r="G514" s="2"/>
      <c r="I514" s="4"/>
      <c r="K514" s="4"/>
    </row>
    <row r="515" spans="3:11" ht="12.75" customHeight="1" x14ac:dyDescent="0.2">
      <c r="C515" s="3"/>
      <c r="E515" s="2"/>
      <c r="G515" s="2"/>
      <c r="I515" s="4"/>
      <c r="K515" s="4"/>
    </row>
    <row r="516" spans="3:11" ht="12.75" customHeight="1" x14ac:dyDescent="0.2">
      <c r="C516" s="3"/>
      <c r="E516" s="2"/>
      <c r="G516" s="2"/>
      <c r="I516" s="4"/>
      <c r="K516" s="4"/>
    </row>
    <row r="517" spans="3:11" ht="12.75" customHeight="1" x14ac:dyDescent="0.2">
      <c r="C517" s="3"/>
      <c r="E517" s="2"/>
      <c r="G517" s="2"/>
      <c r="I517" s="4"/>
      <c r="K517" s="4"/>
    </row>
    <row r="518" spans="3:11" ht="12.75" customHeight="1" x14ac:dyDescent="0.2">
      <c r="C518" s="3"/>
      <c r="E518" s="2"/>
      <c r="G518" s="2"/>
      <c r="I518" s="4"/>
      <c r="K518" s="4"/>
    </row>
    <row r="519" spans="3:11" ht="12.75" customHeight="1" x14ac:dyDescent="0.2">
      <c r="C519" s="3"/>
      <c r="E519" s="2"/>
      <c r="G519" s="2"/>
      <c r="I519" s="4"/>
      <c r="K519" s="4"/>
    </row>
    <row r="520" spans="3:11" ht="12.75" customHeight="1" x14ac:dyDescent="0.2">
      <c r="C520" s="3"/>
      <c r="E520" s="2"/>
      <c r="G520" s="2"/>
      <c r="I520" s="4"/>
      <c r="K520" s="4"/>
    </row>
    <row r="521" spans="3:11" ht="12.75" customHeight="1" x14ac:dyDescent="0.2">
      <c r="C521" s="3"/>
      <c r="E521" s="2"/>
      <c r="G521" s="2"/>
      <c r="I521" s="4"/>
      <c r="K521" s="4"/>
    </row>
    <row r="522" spans="3:11" ht="12.75" customHeight="1" x14ac:dyDescent="0.2">
      <c r="C522" s="3"/>
      <c r="E522" s="2"/>
      <c r="G522" s="2"/>
      <c r="I522" s="4"/>
      <c r="K522" s="4"/>
    </row>
    <row r="523" spans="3:11" ht="12.75" customHeight="1" x14ac:dyDescent="0.2">
      <c r="C523" s="3"/>
      <c r="E523" s="2"/>
      <c r="G523" s="2"/>
      <c r="I523" s="4"/>
      <c r="K523" s="4"/>
    </row>
    <row r="524" spans="3:11" ht="12.75" customHeight="1" x14ac:dyDescent="0.2">
      <c r="C524" s="3"/>
      <c r="E524" s="2"/>
      <c r="G524" s="2"/>
      <c r="I524" s="4"/>
      <c r="K524" s="4"/>
    </row>
    <row r="525" spans="3:11" ht="12.75" customHeight="1" x14ac:dyDescent="0.2">
      <c r="C525" s="3"/>
      <c r="E525" s="2"/>
      <c r="G525" s="2"/>
      <c r="I525" s="4"/>
      <c r="K525" s="4"/>
    </row>
    <row r="526" spans="3:11" ht="12.75" customHeight="1" x14ac:dyDescent="0.2">
      <c r="C526" s="3"/>
      <c r="E526" s="2"/>
      <c r="G526" s="2"/>
      <c r="I526" s="4"/>
      <c r="K526" s="4"/>
    </row>
    <row r="527" spans="3:11" ht="12.75" customHeight="1" x14ac:dyDescent="0.2">
      <c r="C527" s="3"/>
      <c r="E527" s="2"/>
      <c r="G527" s="2"/>
      <c r="I527" s="4"/>
      <c r="K527" s="4"/>
    </row>
    <row r="528" spans="3:11" ht="12.75" customHeight="1" x14ac:dyDescent="0.2">
      <c r="C528" s="3"/>
      <c r="E528" s="2"/>
      <c r="G528" s="2"/>
      <c r="I528" s="4"/>
      <c r="K528" s="4"/>
    </row>
    <row r="529" spans="3:11" ht="12.75" customHeight="1" x14ac:dyDescent="0.2">
      <c r="C529" s="3"/>
      <c r="E529" s="2"/>
      <c r="G529" s="2"/>
      <c r="I529" s="4"/>
      <c r="K529" s="4"/>
    </row>
    <row r="530" spans="3:11" ht="12.75" customHeight="1" x14ac:dyDescent="0.2">
      <c r="C530" s="3"/>
      <c r="E530" s="2"/>
      <c r="G530" s="2"/>
      <c r="I530" s="4"/>
      <c r="K530" s="4"/>
    </row>
    <row r="531" spans="3:11" ht="12.75" customHeight="1" x14ac:dyDescent="0.2">
      <c r="C531" s="3"/>
      <c r="E531" s="2"/>
      <c r="G531" s="2"/>
      <c r="I531" s="4"/>
      <c r="K531" s="4"/>
    </row>
    <row r="532" spans="3:11" ht="12.75" customHeight="1" x14ac:dyDescent="0.2">
      <c r="C532" s="3"/>
      <c r="E532" s="2"/>
      <c r="G532" s="2"/>
      <c r="I532" s="4"/>
      <c r="K532" s="4"/>
    </row>
    <row r="533" spans="3:11" ht="12.75" customHeight="1" x14ac:dyDescent="0.2">
      <c r="C533" s="3"/>
      <c r="E533" s="2"/>
      <c r="G533" s="2"/>
      <c r="I533" s="4"/>
      <c r="K533" s="4"/>
    </row>
    <row r="534" spans="3:11" ht="12.75" customHeight="1" x14ac:dyDescent="0.2">
      <c r="C534" s="3"/>
      <c r="E534" s="2"/>
      <c r="G534" s="2"/>
      <c r="I534" s="4"/>
      <c r="K534" s="4"/>
    </row>
    <row r="535" spans="3:11" ht="12.75" customHeight="1" x14ac:dyDescent="0.2">
      <c r="C535" s="3"/>
      <c r="E535" s="2"/>
      <c r="G535" s="2"/>
      <c r="I535" s="4"/>
      <c r="K535" s="4"/>
    </row>
    <row r="536" spans="3:11" ht="12.75" customHeight="1" x14ac:dyDescent="0.2">
      <c r="C536" s="3"/>
      <c r="E536" s="2"/>
      <c r="G536" s="2"/>
      <c r="I536" s="4"/>
      <c r="K536" s="4"/>
    </row>
    <row r="537" spans="3:11" ht="12.75" customHeight="1" x14ac:dyDescent="0.2">
      <c r="C537" s="3"/>
      <c r="E537" s="2"/>
      <c r="G537" s="2"/>
      <c r="I537" s="4"/>
      <c r="K537" s="4"/>
    </row>
    <row r="538" spans="3:11" ht="12.75" customHeight="1" x14ac:dyDescent="0.2">
      <c r="C538" s="3"/>
      <c r="E538" s="2"/>
      <c r="G538" s="2"/>
      <c r="I538" s="4"/>
      <c r="K538" s="4"/>
    </row>
    <row r="539" spans="3:11" ht="12.75" customHeight="1" x14ac:dyDescent="0.2">
      <c r="C539" s="3"/>
      <c r="E539" s="2"/>
      <c r="G539" s="2"/>
      <c r="I539" s="4"/>
      <c r="K539" s="4"/>
    </row>
    <row r="540" spans="3:11" ht="12.75" customHeight="1" x14ac:dyDescent="0.2">
      <c r="C540" s="3"/>
      <c r="E540" s="2"/>
      <c r="G540" s="2"/>
      <c r="I540" s="4"/>
      <c r="K540" s="4"/>
    </row>
    <row r="541" spans="3:11" ht="12.75" customHeight="1" x14ac:dyDescent="0.2">
      <c r="C541" s="3"/>
      <c r="E541" s="2"/>
      <c r="G541" s="2"/>
      <c r="I541" s="4"/>
      <c r="K541" s="4"/>
    </row>
    <row r="542" spans="3:11" ht="12.75" customHeight="1" x14ac:dyDescent="0.2">
      <c r="C542" s="3"/>
      <c r="E542" s="2"/>
      <c r="G542" s="2"/>
      <c r="I542" s="4"/>
      <c r="K542" s="4"/>
    </row>
    <row r="543" spans="3:11" ht="12.75" customHeight="1" x14ac:dyDescent="0.2">
      <c r="C543" s="3"/>
      <c r="E543" s="2"/>
      <c r="G543" s="2"/>
      <c r="I543" s="4"/>
      <c r="K543" s="4"/>
    </row>
    <row r="544" spans="3:11" ht="12.75" customHeight="1" x14ac:dyDescent="0.2">
      <c r="C544" s="3"/>
      <c r="E544" s="2"/>
      <c r="G544" s="2"/>
      <c r="I544" s="4"/>
      <c r="K544" s="4"/>
    </row>
    <row r="545" spans="3:11" ht="12.75" customHeight="1" x14ac:dyDescent="0.2">
      <c r="C545" s="3"/>
      <c r="E545" s="2"/>
      <c r="G545" s="2"/>
      <c r="I545" s="4"/>
      <c r="K545" s="4"/>
    </row>
    <row r="546" spans="3:11" ht="12.75" customHeight="1" x14ac:dyDescent="0.2">
      <c r="C546" s="3"/>
      <c r="E546" s="2"/>
      <c r="G546" s="2"/>
      <c r="I546" s="4"/>
      <c r="K546" s="4"/>
    </row>
    <row r="547" spans="3:11" ht="12.75" customHeight="1" x14ac:dyDescent="0.2">
      <c r="C547" s="3"/>
      <c r="E547" s="2"/>
      <c r="G547" s="2"/>
      <c r="I547" s="4"/>
      <c r="K547" s="4"/>
    </row>
    <row r="548" spans="3:11" ht="12.75" customHeight="1" x14ac:dyDescent="0.2">
      <c r="C548" s="3"/>
      <c r="E548" s="2"/>
      <c r="G548" s="2"/>
      <c r="I548" s="4"/>
      <c r="K548" s="4"/>
    </row>
    <row r="549" spans="3:11" ht="12.75" customHeight="1" x14ac:dyDescent="0.2">
      <c r="C549" s="3"/>
      <c r="E549" s="2"/>
      <c r="G549" s="2"/>
      <c r="I549" s="4"/>
      <c r="K549" s="4"/>
    </row>
    <row r="550" spans="3:11" ht="12.75" customHeight="1" x14ac:dyDescent="0.2">
      <c r="C550" s="3"/>
      <c r="E550" s="2"/>
      <c r="G550" s="2"/>
      <c r="I550" s="4"/>
      <c r="K550" s="4"/>
    </row>
    <row r="551" spans="3:11" ht="12.75" customHeight="1" x14ac:dyDescent="0.2">
      <c r="C551" s="3"/>
      <c r="E551" s="2"/>
      <c r="G551" s="2"/>
      <c r="I551" s="4"/>
      <c r="K551" s="4"/>
    </row>
    <row r="552" spans="3:11" ht="12.75" customHeight="1" x14ac:dyDescent="0.2">
      <c r="C552" s="3"/>
      <c r="E552" s="2"/>
      <c r="G552" s="2"/>
      <c r="I552" s="4"/>
      <c r="K552" s="4"/>
    </row>
    <row r="553" spans="3:11" ht="12.75" customHeight="1" x14ac:dyDescent="0.2">
      <c r="C553" s="3"/>
      <c r="E553" s="2"/>
      <c r="G553" s="2"/>
      <c r="I553" s="4"/>
      <c r="K553" s="4"/>
    </row>
    <row r="554" spans="3:11" ht="12.75" customHeight="1" x14ac:dyDescent="0.2">
      <c r="C554" s="3"/>
      <c r="E554" s="2"/>
      <c r="G554" s="2"/>
      <c r="I554" s="4"/>
      <c r="K554" s="4"/>
    </row>
    <row r="555" spans="3:11" ht="12.75" customHeight="1" x14ac:dyDescent="0.2">
      <c r="C555" s="3"/>
      <c r="E555" s="2"/>
      <c r="G555" s="2"/>
      <c r="I555" s="4"/>
      <c r="K555" s="4"/>
    </row>
    <row r="556" spans="3:11" ht="12.75" customHeight="1" x14ac:dyDescent="0.2">
      <c r="C556" s="3"/>
      <c r="E556" s="2"/>
      <c r="G556" s="2"/>
      <c r="I556" s="4"/>
      <c r="K556" s="4"/>
    </row>
    <row r="557" spans="3:11" ht="12.75" customHeight="1" x14ac:dyDescent="0.2">
      <c r="C557" s="3"/>
      <c r="E557" s="2"/>
      <c r="G557" s="2"/>
      <c r="I557" s="4"/>
      <c r="K557" s="4"/>
    </row>
    <row r="558" spans="3:11" ht="12.75" customHeight="1" x14ac:dyDescent="0.2">
      <c r="C558" s="3"/>
      <c r="E558" s="2"/>
      <c r="G558" s="2"/>
      <c r="I558" s="4"/>
      <c r="K558" s="4"/>
    </row>
    <row r="559" spans="3:11" ht="12.75" customHeight="1" x14ac:dyDescent="0.2">
      <c r="C559" s="3"/>
      <c r="E559" s="2"/>
      <c r="G559" s="2"/>
      <c r="I559" s="4"/>
      <c r="K559" s="4"/>
    </row>
    <row r="560" spans="3:11" ht="12.75" customHeight="1" x14ac:dyDescent="0.2">
      <c r="C560" s="3"/>
      <c r="E560" s="2"/>
      <c r="G560" s="2"/>
      <c r="I560" s="4"/>
      <c r="K560" s="4"/>
    </row>
    <row r="561" spans="3:11" ht="12.75" customHeight="1" x14ac:dyDescent="0.2">
      <c r="C561" s="3"/>
      <c r="E561" s="2"/>
      <c r="G561" s="2"/>
      <c r="I561" s="4"/>
      <c r="K561" s="4"/>
    </row>
    <row r="562" spans="3:11" ht="12.75" customHeight="1" x14ac:dyDescent="0.2">
      <c r="C562" s="3"/>
      <c r="E562" s="2"/>
      <c r="G562" s="2"/>
      <c r="I562" s="4"/>
      <c r="K562" s="4"/>
    </row>
    <row r="563" spans="3:11" ht="12.75" customHeight="1" x14ac:dyDescent="0.2">
      <c r="C563" s="3"/>
      <c r="E563" s="2"/>
      <c r="G563" s="2"/>
      <c r="I563" s="4"/>
      <c r="K563" s="4"/>
    </row>
    <row r="564" spans="3:11" ht="12.75" customHeight="1" x14ac:dyDescent="0.2">
      <c r="C564" s="3"/>
      <c r="E564" s="2"/>
      <c r="G564" s="2"/>
      <c r="I564" s="4"/>
      <c r="K564" s="4"/>
    </row>
    <row r="565" spans="3:11" ht="12.75" customHeight="1" x14ac:dyDescent="0.2">
      <c r="C565" s="3"/>
      <c r="E565" s="2"/>
      <c r="G565" s="2"/>
      <c r="I565" s="4"/>
      <c r="K565" s="4"/>
    </row>
    <row r="566" spans="3:11" ht="12.75" customHeight="1" x14ac:dyDescent="0.2">
      <c r="C566" s="3"/>
      <c r="E566" s="2"/>
      <c r="G566" s="2"/>
      <c r="I566" s="4"/>
      <c r="K566" s="4"/>
    </row>
    <row r="567" spans="3:11" ht="12.75" customHeight="1" x14ac:dyDescent="0.2">
      <c r="C567" s="3"/>
      <c r="E567" s="2"/>
      <c r="G567" s="2"/>
      <c r="I567" s="4"/>
      <c r="K567" s="4"/>
    </row>
    <row r="568" spans="3:11" ht="12.75" customHeight="1" x14ac:dyDescent="0.2">
      <c r="C568" s="3"/>
      <c r="E568" s="2"/>
      <c r="G568" s="2"/>
      <c r="I568" s="4"/>
      <c r="K568" s="4"/>
    </row>
    <row r="569" spans="3:11" ht="12.75" customHeight="1" x14ac:dyDescent="0.2">
      <c r="C569" s="3"/>
      <c r="E569" s="2"/>
      <c r="G569" s="2"/>
      <c r="I569" s="4"/>
      <c r="K569" s="4"/>
    </row>
    <row r="570" spans="3:11" ht="12.75" customHeight="1" x14ac:dyDescent="0.2">
      <c r="C570" s="3"/>
      <c r="E570" s="2"/>
      <c r="G570" s="2"/>
      <c r="I570" s="4"/>
      <c r="K570" s="4"/>
    </row>
    <row r="571" spans="3:11" ht="12.75" customHeight="1" x14ac:dyDescent="0.2">
      <c r="C571" s="3"/>
      <c r="E571" s="2"/>
      <c r="G571" s="2"/>
      <c r="I571" s="4"/>
      <c r="K571" s="4"/>
    </row>
    <row r="572" spans="3:11" ht="12.75" customHeight="1" x14ac:dyDescent="0.2">
      <c r="C572" s="3"/>
      <c r="E572" s="2"/>
      <c r="G572" s="2"/>
      <c r="I572" s="4"/>
      <c r="K572" s="4"/>
    </row>
    <row r="573" spans="3:11" ht="12.75" customHeight="1" x14ac:dyDescent="0.2">
      <c r="C573" s="3"/>
      <c r="E573" s="2"/>
      <c r="G573" s="2"/>
      <c r="I573" s="4"/>
      <c r="K573" s="4"/>
    </row>
    <row r="574" spans="3:11" ht="12.75" customHeight="1" x14ac:dyDescent="0.2">
      <c r="C574" s="3"/>
      <c r="E574" s="2"/>
      <c r="G574" s="2"/>
      <c r="I574" s="4"/>
      <c r="K574" s="4"/>
    </row>
    <row r="575" spans="3:11" ht="12.75" customHeight="1" x14ac:dyDescent="0.2">
      <c r="C575" s="3"/>
      <c r="E575" s="2"/>
      <c r="G575" s="2"/>
      <c r="I575" s="4"/>
      <c r="K575" s="4"/>
    </row>
    <row r="576" spans="3:11" ht="12.75" customHeight="1" x14ac:dyDescent="0.2">
      <c r="C576" s="3"/>
      <c r="E576" s="2"/>
      <c r="G576" s="2"/>
      <c r="I576" s="4"/>
      <c r="K576" s="4"/>
    </row>
    <row r="577" spans="3:11" ht="12.75" customHeight="1" x14ac:dyDescent="0.2">
      <c r="C577" s="3"/>
      <c r="E577" s="2"/>
      <c r="G577" s="2"/>
      <c r="I577" s="4"/>
      <c r="K577" s="4"/>
    </row>
    <row r="578" spans="3:11" ht="12.75" customHeight="1" x14ac:dyDescent="0.2">
      <c r="C578" s="3"/>
      <c r="E578" s="2"/>
      <c r="G578" s="2"/>
      <c r="I578" s="4"/>
      <c r="K578" s="4"/>
    </row>
    <row r="579" spans="3:11" ht="12.75" customHeight="1" x14ac:dyDescent="0.2">
      <c r="C579" s="3"/>
      <c r="E579" s="2"/>
      <c r="G579" s="2"/>
      <c r="I579" s="4"/>
      <c r="K579" s="4"/>
    </row>
    <row r="580" spans="3:11" ht="12.75" customHeight="1" x14ac:dyDescent="0.2">
      <c r="C580" s="3"/>
      <c r="E580" s="2"/>
      <c r="G580" s="2"/>
      <c r="I580" s="4"/>
      <c r="K580" s="4"/>
    </row>
    <row r="581" spans="3:11" ht="12.75" customHeight="1" x14ac:dyDescent="0.2">
      <c r="C581" s="3"/>
      <c r="E581" s="2"/>
      <c r="G581" s="2"/>
      <c r="I581" s="4"/>
      <c r="K581" s="4"/>
    </row>
    <row r="582" spans="3:11" ht="12.75" customHeight="1" x14ac:dyDescent="0.2">
      <c r="C582" s="3"/>
      <c r="E582" s="2"/>
      <c r="G582" s="2"/>
      <c r="I582" s="4"/>
      <c r="K582" s="4"/>
    </row>
    <row r="583" spans="3:11" ht="12.75" customHeight="1" x14ac:dyDescent="0.2">
      <c r="C583" s="3"/>
      <c r="E583" s="2"/>
      <c r="G583" s="2"/>
      <c r="I583" s="4"/>
      <c r="K583" s="4"/>
    </row>
    <row r="584" spans="3:11" ht="12.75" customHeight="1" x14ac:dyDescent="0.2">
      <c r="C584" s="3"/>
      <c r="E584" s="2"/>
      <c r="G584" s="2"/>
      <c r="I584" s="4"/>
      <c r="K584" s="4"/>
    </row>
    <row r="585" spans="3:11" ht="12.75" customHeight="1" x14ac:dyDescent="0.2">
      <c r="C585" s="3"/>
      <c r="E585" s="2"/>
      <c r="G585" s="2"/>
      <c r="I585" s="4"/>
      <c r="K585" s="4"/>
    </row>
    <row r="586" spans="3:11" ht="12.75" customHeight="1" x14ac:dyDescent="0.2">
      <c r="C586" s="3"/>
      <c r="E586" s="2"/>
      <c r="G586" s="2"/>
      <c r="I586" s="4"/>
      <c r="K586" s="4"/>
    </row>
    <row r="587" spans="3:11" ht="12.75" customHeight="1" x14ac:dyDescent="0.2">
      <c r="C587" s="3"/>
      <c r="E587" s="2"/>
      <c r="G587" s="2"/>
      <c r="I587" s="4"/>
      <c r="K587" s="4"/>
    </row>
    <row r="588" spans="3:11" ht="12.75" customHeight="1" x14ac:dyDescent="0.2">
      <c r="C588" s="3"/>
      <c r="E588" s="2"/>
      <c r="G588" s="2"/>
      <c r="I588" s="4"/>
      <c r="K588" s="4"/>
    </row>
    <row r="589" spans="3:11" ht="12.75" customHeight="1" x14ac:dyDescent="0.2">
      <c r="C589" s="3"/>
      <c r="E589" s="2"/>
      <c r="G589" s="2"/>
      <c r="I589" s="4"/>
      <c r="K589" s="4"/>
    </row>
    <row r="590" spans="3:11" ht="12.75" customHeight="1" x14ac:dyDescent="0.2">
      <c r="C590" s="3"/>
      <c r="E590" s="2"/>
      <c r="G590" s="2"/>
      <c r="I590" s="4"/>
      <c r="K590" s="4"/>
    </row>
    <row r="591" spans="3:11" ht="12.75" customHeight="1" x14ac:dyDescent="0.2">
      <c r="C591" s="3"/>
      <c r="E591" s="2"/>
      <c r="G591" s="2"/>
      <c r="I591" s="4"/>
      <c r="K591" s="4"/>
    </row>
    <row r="592" spans="3:11" ht="12.75" customHeight="1" x14ac:dyDescent="0.2">
      <c r="C592" s="3"/>
      <c r="E592" s="2"/>
      <c r="G592" s="2"/>
      <c r="I592" s="4"/>
      <c r="K592" s="4"/>
    </row>
    <row r="593" spans="3:11" ht="12.75" customHeight="1" x14ac:dyDescent="0.2">
      <c r="C593" s="3"/>
      <c r="E593" s="2"/>
      <c r="G593" s="2"/>
      <c r="I593" s="4"/>
      <c r="K593" s="4"/>
    </row>
    <row r="594" spans="3:11" ht="12.75" customHeight="1" x14ac:dyDescent="0.2">
      <c r="C594" s="3"/>
      <c r="E594" s="2"/>
      <c r="G594" s="2"/>
      <c r="I594" s="4"/>
      <c r="K594" s="4"/>
    </row>
    <row r="595" spans="3:11" ht="12.75" customHeight="1" x14ac:dyDescent="0.2">
      <c r="C595" s="3"/>
      <c r="E595" s="2"/>
      <c r="G595" s="2"/>
      <c r="I595" s="4"/>
      <c r="K595" s="4"/>
    </row>
    <row r="596" spans="3:11" ht="12.75" customHeight="1" x14ac:dyDescent="0.2">
      <c r="C596" s="3"/>
      <c r="E596" s="2"/>
      <c r="G596" s="2"/>
      <c r="I596" s="4"/>
      <c r="K596" s="4"/>
    </row>
    <row r="597" spans="3:11" ht="12.75" customHeight="1" x14ac:dyDescent="0.2">
      <c r="C597" s="3"/>
      <c r="E597" s="2"/>
      <c r="G597" s="2"/>
      <c r="I597" s="4"/>
      <c r="K597" s="4"/>
    </row>
    <row r="598" spans="3:11" ht="12.75" customHeight="1" x14ac:dyDescent="0.2">
      <c r="C598" s="3"/>
      <c r="E598" s="2"/>
      <c r="G598" s="2"/>
      <c r="I598" s="4"/>
      <c r="K598" s="4"/>
    </row>
    <row r="599" spans="3:11" ht="12.75" customHeight="1" x14ac:dyDescent="0.2">
      <c r="C599" s="3"/>
      <c r="E599" s="2"/>
      <c r="G599" s="2"/>
      <c r="I599" s="4"/>
      <c r="K599" s="4"/>
    </row>
    <row r="600" spans="3:11" ht="12.75" customHeight="1" x14ac:dyDescent="0.2">
      <c r="C600" s="3"/>
      <c r="E600" s="2"/>
      <c r="G600" s="2"/>
      <c r="I600" s="4"/>
      <c r="K600" s="4"/>
    </row>
    <row r="601" spans="3:11" ht="12.75" customHeight="1" x14ac:dyDescent="0.2">
      <c r="C601" s="3"/>
      <c r="E601" s="2"/>
      <c r="G601" s="2"/>
      <c r="I601" s="4"/>
      <c r="K601" s="4"/>
    </row>
    <row r="602" spans="3:11" ht="12.75" customHeight="1" x14ac:dyDescent="0.2">
      <c r="C602" s="3"/>
      <c r="E602" s="2"/>
      <c r="G602" s="2"/>
      <c r="I602" s="4"/>
      <c r="K602" s="4"/>
    </row>
    <row r="603" spans="3:11" ht="12.75" customHeight="1" x14ac:dyDescent="0.2">
      <c r="C603" s="3"/>
      <c r="E603" s="2"/>
      <c r="G603" s="2"/>
      <c r="I603" s="4"/>
      <c r="K603" s="4"/>
    </row>
    <row r="604" spans="3:11" ht="12.75" customHeight="1" x14ac:dyDescent="0.2">
      <c r="C604" s="3"/>
      <c r="E604" s="2"/>
      <c r="G604" s="2"/>
      <c r="I604" s="4"/>
      <c r="K604" s="4"/>
    </row>
    <row r="605" spans="3:11" ht="12.75" customHeight="1" x14ac:dyDescent="0.2">
      <c r="C605" s="3"/>
      <c r="E605" s="2"/>
      <c r="G605" s="2"/>
      <c r="I605" s="4"/>
      <c r="K605" s="4"/>
    </row>
    <row r="606" spans="3:11" ht="12.75" customHeight="1" x14ac:dyDescent="0.2">
      <c r="C606" s="3"/>
      <c r="E606" s="2"/>
      <c r="G606" s="2"/>
      <c r="I606" s="4"/>
      <c r="K606" s="4"/>
    </row>
    <row r="607" spans="3:11" ht="12.75" customHeight="1" x14ac:dyDescent="0.2">
      <c r="C607" s="3"/>
      <c r="E607" s="2"/>
      <c r="G607" s="2"/>
      <c r="I607" s="4"/>
      <c r="K607" s="4"/>
    </row>
    <row r="608" spans="3:11" ht="12.75" customHeight="1" x14ac:dyDescent="0.2">
      <c r="C608" s="3"/>
      <c r="E608" s="2"/>
      <c r="G608" s="2"/>
      <c r="I608" s="4"/>
      <c r="K608" s="4"/>
    </row>
    <row r="609" spans="3:11" ht="12.75" customHeight="1" x14ac:dyDescent="0.2">
      <c r="C609" s="3"/>
      <c r="E609" s="2"/>
      <c r="G609" s="2"/>
      <c r="I609" s="4"/>
      <c r="K609" s="4"/>
    </row>
    <row r="610" spans="3:11" ht="12.75" customHeight="1" x14ac:dyDescent="0.2">
      <c r="C610" s="3"/>
      <c r="E610" s="2"/>
      <c r="G610" s="2"/>
      <c r="I610" s="4"/>
      <c r="K610" s="4"/>
    </row>
    <row r="611" spans="3:11" ht="12.75" customHeight="1" x14ac:dyDescent="0.2">
      <c r="C611" s="3"/>
      <c r="E611" s="2"/>
      <c r="G611" s="2"/>
      <c r="I611" s="4"/>
      <c r="K611" s="4"/>
    </row>
    <row r="612" spans="3:11" ht="12.75" customHeight="1" x14ac:dyDescent="0.2">
      <c r="C612" s="3"/>
      <c r="E612" s="2"/>
      <c r="G612" s="2"/>
      <c r="I612" s="4"/>
      <c r="K612" s="4"/>
    </row>
    <row r="613" spans="3:11" ht="12.75" customHeight="1" x14ac:dyDescent="0.2">
      <c r="C613" s="3"/>
      <c r="E613" s="2"/>
      <c r="G613" s="2"/>
      <c r="I613" s="4"/>
      <c r="K613" s="4"/>
    </row>
    <row r="614" spans="3:11" ht="12.75" customHeight="1" x14ac:dyDescent="0.2">
      <c r="C614" s="3"/>
      <c r="E614" s="2"/>
      <c r="G614" s="2"/>
      <c r="I614" s="4"/>
      <c r="K614" s="4"/>
    </row>
    <row r="615" spans="3:11" ht="12.75" customHeight="1" x14ac:dyDescent="0.2">
      <c r="C615" s="3"/>
      <c r="E615" s="2"/>
      <c r="G615" s="2"/>
      <c r="I615" s="4"/>
      <c r="K615" s="4"/>
    </row>
    <row r="616" spans="3:11" ht="12.75" customHeight="1" x14ac:dyDescent="0.2">
      <c r="C616" s="3"/>
      <c r="E616" s="2"/>
      <c r="G616" s="2"/>
      <c r="I616" s="4"/>
      <c r="K616" s="4"/>
    </row>
    <row r="617" spans="3:11" ht="12.75" customHeight="1" x14ac:dyDescent="0.2">
      <c r="C617" s="3"/>
      <c r="E617" s="2"/>
      <c r="G617" s="2"/>
      <c r="I617" s="4"/>
      <c r="K617" s="4"/>
    </row>
    <row r="618" spans="3:11" ht="12.75" customHeight="1" x14ac:dyDescent="0.2">
      <c r="C618" s="3"/>
      <c r="E618" s="2"/>
      <c r="G618" s="2"/>
      <c r="I618" s="4"/>
      <c r="K618" s="4"/>
    </row>
    <row r="619" spans="3:11" ht="12.75" customHeight="1" x14ac:dyDescent="0.2">
      <c r="C619" s="3"/>
      <c r="E619" s="2"/>
      <c r="G619" s="2"/>
      <c r="I619" s="4"/>
      <c r="K619" s="4"/>
    </row>
    <row r="620" spans="3:11" ht="12.75" customHeight="1" x14ac:dyDescent="0.2">
      <c r="C620" s="3"/>
      <c r="E620" s="2"/>
      <c r="G620" s="2"/>
      <c r="I620" s="4"/>
      <c r="K620" s="4"/>
    </row>
    <row r="621" spans="3:11" ht="12.75" customHeight="1" x14ac:dyDescent="0.2">
      <c r="C621" s="3"/>
      <c r="E621" s="2"/>
      <c r="G621" s="2"/>
      <c r="I621" s="4"/>
      <c r="K621" s="4"/>
    </row>
    <row r="622" spans="3:11" ht="12.75" customHeight="1" x14ac:dyDescent="0.2">
      <c r="C622" s="3"/>
      <c r="E622" s="2"/>
      <c r="G622" s="2"/>
      <c r="I622" s="4"/>
      <c r="K622" s="4"/>
    </row>
    <row r="623" spans="3:11" ht="12.75" customHeight="1" x14ac:dyDescent="0.2">
      <c r="C623" s="3"/>
      <c r="E623" s="2"/>
      <c r="G623" s="2"/>
      <c r="I623" s="4"/>
      <c r="K623" s="4"/>
    </row>
    <row r="624" spans="3:11" ht="12.75" customHeight="1" x14ac:dyDescent="0.2">
      <c r="C624" s="3"/>
      <c r="E624" s="2"/>
      <c r="G624" s="2"/>
      <c r="I624" s="4"/>
      <c r="K624" s="4"/>
    </row>
    <row r="625" spans="3:11" ht="12.75" customHeight="1" x14ac:dyDescent="0.2">
      <c r="C625" s="3"/>
      <c r="E625" s="2"/>
      <c r="G625" s="2"/>
      <c r="I625" s="4"/>
      <c r="K625" s="4"/>
    </row>
    <row r="626" spans="3:11" ht="12.75" customHeight="1" x14ac:dyDescent="0.2">
      <c r="C626" s="3"/>
      <c r="E626" s="2"/>
      <c r="G626" s="2"/>
      <c r="I626" s="4"/>
      <c r="K626" s="4"/>
    </row>
    <row r="627" spans="3:11" ht="12.75" customHeight="1" x14ac:dyDescent="0.2">
      <c r="C627" s="3"/>
      <c r="E627" s="2"/>
      <c r="G627" s="2"/>
      <c r="I627" s="4"/>
      <c r="K627" s="4"/>
    </row>
    <row r="628" spans="3:11" ht="12.75" customHeight="1" x14ac:dyDescent="0.2">
      <c r="C628" s="3"/>
      <c r="E628" s="2"/>
      <c r="G628" s="2"/>
      <c r="I628" s="4"/>
      <c r="K628" s="4"/>
    </row>
    <row r="629" spans="3:11" ht="12.75" customHeight="1" x14ac:dyDescent="0.2">
      <c r="C629" s="3"/>
      <c r="E629" s="2"/>
      <c r="G629" s="2"/>
      <c r="I629" s="4"/>
      <c r="K629" s="4"/>
    </row>
    <row r="630" spans="3:11" ht="12.75" customHeight="1" x14ac:dyDescent="0.2">
      <c r="C630" s="3"/>
      <c r="E630" s="2"/>
      <c r="G630" s="2"/>
      <c r="I630" s="4"/>
      <c r="K630" s="4"/>
    </row>
    <row r="631" spans="3:11" ht="12.75" customHeight="1" x14ac:dyDescent="0.2">
      <c r="C631" s="3"/>
      <c r="E631" s="2"/>
      <c r="G631" s="2"/>
      <c r="I631" s="4"/>
      <c r="K631" s="4"/>
    </row>
    <row r="632" spans="3:11" ht="12.75" customHeight="1" x14ac:dyDescent="0.2">
      <c r="C632" s="3"/>
      <c r="E632" s="2"/>
      <c r="G632" s="2"/>
      <c r="I632" s="4"/>
      <c r="K632" s="4"/>
    </row>
    <row r="633" spans="3:11" ht="12.75" customHeight="1" x14ac:dyDescent="0.2">
      <c r="C633" s="3"/>
      <c r="E633" s="2"/>
      <c r="G633" s="2"/>
      <c r="I633" s="4"/>
      <c r="K633" s="4"/>
    </row>
    <row r="634" spans="3:11" ht="12.75" customHeight="1" x14ac:dyDescent="0.2">
      <c r="C634" s="3"/>
      <c r="E634" s="2"/>
      <c r="G634" s="2"/>
      <c r="I634" s="4"/>
      <c r="K634" s="4"/>
    </row>
    <row r="635" spans="3:11" ht="12.75" customHeight="1" x14ac:dyDescent="0.2">
      <c r="C635" s="3"/>
      <c r="E635" s="2"/>
      <c r="G635" s="2"/>
      <c r="I635" s="4"/>
      <c r="K635" s="4"/>
    </row>
    <row r="636" spans="3:11" ht="12.75" customHeight="1" x14ac:dyDescent="0.2">
      <c r="C636" s="3"/>
      <c r="E636" s="2"/>
      <c r="G636" s="2"/>
      <c r="I636" s="4"/>
      <c r="K636" s="4"/>
    </row>
    <row r="637" spans="3:11" ht="12.75" customHeight="1" x14ac:dyDescent="0.2">
      <c r="C637" s="3"/>
      <c r="E637" s="2"/>
      <c r="G637" s="2"/>
      <c r="I637" s="4"/>
      <c r="K637" s="4"/>
    </row>
    <row r="638" spans="3:11" ht="12.75" customHeight="1" x14ac:dyDescent="0.2">
      <c r="C638" s="3"/>
      <c r="E638" s="2"/>
      <c r="G638" s="2"/>
      <c r="I638" s="4"/>
      <c r="K638" s="4"/>
    </row>
    <row r="639" spans="3:11" ht="12.75" customHeight="1" x14ac:dyDescent="0.2">
      <c r="C639" s="3"/>
      <c r="E639" s="2"/>
      <c r="G639" s="2"/>
      <c r="I639" s="4"/>
      <c r="K639" s="4"/>
    </row>
    <row r="640" spans="3:11" ht="12.75" customHeight="1" x14ac:dyDescent="0.2">
      <c r="C640" s="3"/>
      <c r="E640" s="2"/>
      <c r="G640" s="2"/>
      <c r="I640" s="4"/>
      <c r="K640" s="4"/>
    </row>
    <row r="641" spans="3:11" ht="12.75" customHeight="1" x14ac:dyDescent="0.2">
      <c r="C641" s="3"/>
      <c r="E641" s="2"/>
      <c r="G641" s="2"/>
      <c r="I641" s="4"/>
      <c r="K641" s="4"/>
    </row>
    <row r="642" spans="3:11" ht="12.75" customHeight="1" x14ac:dyDescent="0.2">
      <c r="C642" s="3"/>
      <c r="E642" s="2"/>
      <c r="G642" s="2"/>
      <c r="I642" s="4"/>
      <c r="K642" s="4"/>
    </row>
    <row r="643" spans="3:11" ht="12.75" customHeight="1" x14ac:dyDescent="0.2">
      <c r="C643" s="3"/>
      <c r="E643" s="2"/>
      <c r="G643" s="2"/>
      <c r="I643" s="4"/>
      <c r="K643" s="4"/>
    </row>
    <row r="644" spans="3:11" ht="12.75" customHeight="1" x14ac:dyDescent="0.2">
      <c r="C644" s="3"/>
      <c r="E644" s="2"/>
      <c r="G644" s="2"/>
      <c r="I644" s="4"/>
      <c r="K644" s="4"/>
    </row>
    <row r="645" spans="3:11" ht="12.75" customHeight="1" x14ac:dyDescent="0.2">
      <c r="C645" s="3"/>
      <c r="E645" s="2"/>
      <c r="G645" s="2"/>
      <c r="I645" s="4"/>
      <c r="K645" s="4"/>
    </row>
    <row r="646" spans="3:11" ht="12.75" customHeight="1" x14ac:dyDescent="0.2">
      <c r="C646" s="3"/>
      <c r="E646" s="2"/>
      <c r="G646" s="2"/>
      <c r="I646" s="4"/>
      <c r="K646" s="4"/>
    </row>
    <row r="647" spans="3:11" ht="12.75" customHeight="1" x14ac:dyDescent="0.2">
      <c r="C647" s="3"/>
      <c r="E647" s="2"/>
      <c r="G647" s="2"/>
      <c r="I647" s="4"/>
      <c r="K647" s="4"/>
    </row>
    <row r="648" spans="3:11" ht="12.75" customHeight="1" x14ac:dyDescent="0.2">
      <c r="C648" s="3"/>
      <c r="E648" s="2"/>
      <c r="G648" s="2"/>
      <c r="I648" s="4"/>
      <c r="K648" s="4"/>
    </row>
    <row r="649" spans="3:11" ht="12.75" customHeight="1" x14ac:dyDescent="0.2">
      <c r="C649" s="3"/>
      <c r="E649" s="2"/>
      <c r="G649" s="2"/>
      <c r="I649" s="4"/>
      <c r="K649" s="4"/>
    </row>
    <row r="650" spans="3:11" ht="12.75" customHeight="1" x14ac:dyDescent="0.2">
      <c r="C650" s="3"/>
      <c r="E650" s="2"/>
      <c r="G650" s="2"/>
      <c r="I650" s="4"/>
      <c r="K650" s="4"/>
    </row>
    <row r="651" spans="3:11" ht="12.75" customHeight="1" x14ac:dyDescent="0.2">
      <c r="C651" s="3"/>
      <c r="E651" s="2"/>
      <c r="G651" s="2"/>
      <c r="I651" s="4"/>
      <c r="K651" s="4"/>
    </row>
    <row r="652" spans="3:11" ht="12.75" customHeight="1" x14ac:dyDescent="0.2">
      <c r="C652" s="3"/>
      <c r="E652" s="2"/>
      <c r="G652" s="2"/>
      <c r="I652" s="4"/>
      <c r="K652" s="4"/>
    </row>
    <row r="653" spans="3:11" ht="12.75" customHeight="1" x14ac:dyDescent="0.2">
      <c r="C653" s="3"/>
      <c r="E653" s="2"/>
      <c r="G653" s="2"/>
      <c r="I653" s="4"/>
      <c r="K653" s="4"/>
    </row>
    <row r="654" spans="3:11" ht="12.75" customHeight="1" x14ac:dyDescent="0.2">
      <c r="C654" s="3"/>
      <c r="E654" s="2"/>
      <c r="G654" s="2"/>
      <c r="I654" s="4"/>
      <c r="K654" s="4"/>
    </row>
    <row r="655" spans="3:11" ht="12.75" customHeight="1" x14ac:dyDescent="0.2">
      <c r="C655" s="3"/>
      <c r="E655" s="2"/>
      <c r="G655" s="2"/>
      <c r="I655" s="4"/>
      <c r="K655" s="4"/>
    </row>
    <row r="656" spans="3:11" ht="12.75" customHeight="1" x14ac:dyDescent="0.2">
      <c r="C656" s="3"/>
      <c r="E656" s="2"/>
      <c r="G656" s="2"/>
      <c r="I656" s="4"/>
      <c r="K656" s="4"/>
    </row>
    <row r="657" spans="3:11" ht="12.75" customHeight="1" x14ac:dyDescent="0.2">
      <c r="C657" s="3"/>
      <c r="E657" s="2"/>
      <c r="G657" s="2"/>
      <c r="I657" s="4"/>
      <c r="K657" s="4"/>
    </row>
    <row r="658" spans="3:11" ht="12.75" customHeight="1" x14ac:dyDescent="0.2">
      <c r="C658" s="3"/>
      <c r="E658" s="2"/>
      <c r="G658" s="2"/>
      <c r="I658" s="4"/>
      <c r="K658" s="4"/>
    </row>
    <row r="659" spans="3:11" ht="12.75" customHeight="1" x14ac:dyDescent="0.2">
      <c r="C659" s="3"/>
      <c r="E659" s="2"/>
      <c r="G659" s="2"/>
      <c r="I659" s="4"/>
      <c r="K659" s="4"/>
    </row>
    <row r="660" spans="3:11" ht="12.75" customHeight="1" x14ac:dyDescent="0.2">
      <c r="C660" s="3"/>
      <c r="E660" s="2"/>
      <c r="G660" s="2"/>
      <c r="I660" s="4"/>
      <c r="K660" s="4"/>
    </row>
    <row r="661" spans="3:11" ht="12.75" customHeight="1" x14ac:dyDescent="0.2">
      <c r="C661" s="3"/>
      <c r="E661" s="2"/>
      <c r="G661" s="2"/>
      <c r="I661" s="4"/>
      <c r="K661" s="4"/>
    </row>
    <row r="662" spans="3:11" ht="12.75" customHeight="1" x14ac:dyDescent="0.2">
      <c r="C662" s="3"/>
      <c r="E662" s="2"/>
      <c r="G662" s="2"/>
      <c r="I662" s="4"/>
      <c r="K662" s="4"/>
    </row>
    <row r="663" spans="3:11" ht="12.75" customHeight="1" x14ac:dyDescent="0.2">
      <c r="C663" s="3"/>
      <c r="E663" s="2"/>
      <c r="G663" s="2"/>
      <c r="I663" s="4"/>
      <c r="K663" s="4"/>
    </row>
    <row r="664" spans="3:11" ht="12.75" customHeight="1" x14ac:dyDescent="0.2">
      <c r="C664" s="3"/>
      <c r="E664" s="2"/>
      <c r="G664" s="2"/>
      <c r="I664" s="4"/>
      <c r="K664" s="4"/>
    </row>
    <row r="665" spans="3:11" ht="12.75" customHeight="1" x14ac:dyDescent="0.2">
      <c r="C665" s="3"/>
      <c r="E665" s="2"/>
      <c r="G665" s="2"/>
      <c r="I665" s="4"/>
      <c r="K665" s="4"/>
    </row>
    <row r="666" spans="3:11" ht="12.75" customHeight="1" x14ac:dyDescent="0.2">
      <c r="C666" s="3"/>
      <c r="E666" s="2"/>
      <c r="G666" s="2"/>
      <c r="I666" s="4"/>
      <c r="K666" s="4"/>
    </row>
    <row r="667" spans="3:11" ht="12.75" customHeight="1" x14ac:dyDescent="0.2">
      <c r="C667" s="3"/>
      <c r="E667" s="2"/>
      <c r="G667" s="2"/>
      <c r="I667" s="4"/>
      <c r="K667" s="4"/>
    </row>
    <row r="668" spans="3:11" ht="12.75" customHeight="1" x14ac:dyDescent="0.2">
      <c r="C668" s="3"/>
      <c r="E668" s="2"/>
      <c r="G668" s="2"/>
      <c r="I668" s="4"/>
      <c r="K668" s="4"/>
    </row>
    <row r="669" spans="3:11" ht="12.75" customHeight="1" x14ac:dyDescent="0.2">
      <c r="C669" s="3"/>
      <c r="E669" s="2"/>
      <c r="G669" s="2"/>
      <c r="I669" s="4"/>
      <c r="K669" s="4"/>
    </row>
    <row r="670" spans="3:11" ht="12.75" customHeight="1" x14ac:dyDescent="0.2">
      <c r="C670" s="3"/>
      <c r="E670" s="2"/>
      <c r="G670" s="2"/>
      <c r="I670" s="4"/>
      <c r="K670" s="4"/>
    </row>
    <row r="671" spans="3:11" ht="12.75" customHeight="1" x14ac:dyDescent="0.2">
      <c r="C671" s="3"/>
      <c r="E671" s="2"/>
      <c r="G671" s="2"/>
      <c r="I671" s="4"/>
      <c r="K671" s="4"/>
    </row>
    <row r="672" spans="3:11" ht="12.75" customHeight="1" x14ac:dyDescent="0.2">
      <c r="C672" s="3"/>
      <c r="E672" s="2"/>
      <c r="G672" s="2"/>
      <c r="I672" s="4"/>
      <c r="K672" s="4"/>
    </row>
    <row r="673" spans="3:11" ht="12.75" customHeight="1" x14ac:dyDescent="0.2">
      <c r="C673" s="3"/>
      <c r="E673" s="2"/>
      <c r="G673" s="2"/>
      <c r="I673" s="4"/>
      <c r="K673" s="4"/>
    </row>
    <row r="674" spans="3:11" ht="12.75" customHeight="1" x14ac:dyDescent="0.2">
      <c r="C674" s="3"/>
      <c r="E674" s="2"/>
      <c r="G674" s="2"/>
      <c r="I674" s="4"/>
      <c r="K674" s="4"/>
    </row>
    <row r="675" spans="3:11" ht="12.75" customHeight="1" x14ac:dyDescent="0.2">
      <c r="C675" s="3"/>
      <c r="E675" s="2"/>
      <c r="G675" s="2"/>
      <c r="I675" s="4"/>
      <c r="K675" s="4"/>
    </row>
    <row r="676" spans="3:11" ht="12.75" customHeight="1" x14ac:dyDescent="0.2">
      <c r="C676" s="3"/>
      <c r="E676" s="2"/>
      <c r="G676" s="2"/>
      <c r="I676" s="4"/>
      <c r="K676" s="4"/>
    </row>
    <row r="677" spans="3:11" ht="12.75" customHeight="1" x14ac:dyDescent="0.2">
      <c r="C677" s="3"/>
      <c r="E677" s="2"/>
      <c r="G677" s="2"/>
      <c r="I677" s="4"/>
      <c r="K677" s="4"/>
    </row>
    <row r="678" spans="3:11" ht="12.75" customHeight="1" x14ac:dyDescent="0.2">
      <c r="C678" s="3"/>
      <c r="E678" s="2"/>
      <c r="G678" s="2"/>
      <c r="I678" s="4"/>
      <c r="K678" s="4"/>
    </row>
    <row r="679" spans="3:11" ht="12.75" customHeight="1" x14ac:dyDescent="0.2">
      <c r="C679" s="3"/>
      <c r="E679" s="2"/>
      <c r="G679" s="2"/>
      <c r="I679" s="4"/>
      <c r="K679" s="4"/>
    </row>
    <row r="680" spans="3:11" ht="12.75" customHeight="1" x14ac:dyDescent="0.2">
      <c r="C680" s="3"/>
      <c r="E680" s="2"/>
      <c r="G680" s="2"/>
      <c r="I680" s="4"/>
      <c r="K680" s="4"/>
    </row>
    <row r="681" spans="3:11" ht="12.75" customHeight="1" x14ac:dyDescent="0.2">
      <c r="C681" s="3"/>
      <c r="E681" s="2"/>
      <c r="G681" s="2"/>
      <c r="I681" s="4"/>
      <c r="K681" s="4"/>
    </row>
    <row r="682" spans="3:11" ht="12.75" customHeight="1" x14ac:dyDescent="0.2">
      <c r="C682" s="3"/>
      <c r="E682" s="2"/>
      <c r="G682" s="2"/>
      <c r="I682" s="4"/>
      <c r="K682" s="4"/>
    </row>
    <row r="683" spans="3:11" ht="12.75" customHeight="1" x14ac:dyDescent="0.2">
      <c r="C683" s="3"/>
      <c r="E683" s="2"/>
      <c r="G683" s="2"/>
      <c r="I683" s="4"/>
      <c r="K683" s="4"/>
    </row>
    <row r="684" spans="3:11" ht="12.75" customHeight="1" x14ac:dyDescent="0.2">
      <c r="C684" s="3"/>
      <c r="E684" s="2"/>
      <c r="G684" s="2"/>
      <c r="I684" s="4"/>
      <c r="K684" s="4"/>
    </row>
    <row r="685" spans="3:11" ht="12.75" customHeight="1" x14ac:dyDescent="0.2">
      <c r="C685" s="3"/>
      <c r="E685" s="2"/>
      <c r="G685" s="2"/>
      <c r="I685" s="4"/>
      <c r="K685" s="4"/>
    </row>
    <row r="686" spans="3:11" ht="12.75" customHeight="1" x14ac:dyDescent="0.2">
      <c r="C686" s="3"/>
      <c r="E686" s="2"/>
      <c r="G686" s="2"/>
      <c r="I686" s="4"/>
      <c r="K686" s="4"/>
    </row>
    <row r="687" spans="3:11" ht="12.75" customHeight="1" x14ac:dyDescent="0.2">
      <c r="C687" s="3"/>
      <c r="E687" s="2"/>
      <c r="G687" s="2"/>
      <c r="I687" s="4"/>
      <c r="K687" s="4"/>
    </row>
    <row r="688" spans="3:11" ht="12.75" customHeight="1" x14ac:dyDescent="0.2">
      <c r="C688" s="3"/>
      <c r="E688" s="2"/>
      <c r="G688" s="2"/>
      <c r="I688" s="4"/>
      <c r="K688" s="4"/>
    </row>
    <row r="689" spans="3:11" ht="12.75" customHeight="1" x14ac:dyDescent="0.2">
      <c r="C689" s="3"/>
      <c r="E689" s="2"/>
      <c r="G689" s="2"/>
      <c r="I689" s="4"/>
      <c r="K689" s="4"/>
    </row>
    <row r="690" spans="3:11" ht="12.75" customHeight="1" x14ac:dyDescent="0.2">
      <c r="C690" s="3"/>
      <c r="E690" s="2"/>
      <c r="G690" s="2"/>
      <c r="I690" s="4"/>
      <c r="K690" s="4"/>
    </row>
    <row r="691" spans="3:11" ht="12.75" customHeight="1" x14ac:dyDescent="0.2">
      <c r="C691" s="3"/>
      <c r="E691" s="2"/>
      <c r="G691" s="2"/>
      <c r="I691" s="4"/>
      <c r="K691" s="4"/>
    </row>
    <row r="692" spans="3:11" ht="12.75" customHeight="1" x14ac:dyDescent="0.2">
      <c r="C692" s="3"/>
      <c r="E692" s="2"/>
      <c r="G692" s="2"/>
      <c r="I692" s="4"/>
      <c r="K692" s="4"/>
    </row>
    <row r="693" spans="3:11" ht="12.75" customHeight="1" x14ac:dyDescent="0.2">
      <c r="C693" s="3"/>
      <c r="E693" s="2"/>
      <c r="G693" s="2"/>
      <c r="I693" s="4"/>
      <c r="K693" s="4"/>
    </row>
    <row r="694" spans="3:11" ht="12.75" customHeight="1" x14ac:dyDescent="0.2">
      <c r="C694" s="3"/>
      <c r="E694" s="2"/>
      <c r="G694" s="2"/>
      <c r="I694" s="4"/>
      <c r="K694" s="4"/>
    </row>
    <row r="695" spans="3:11" ht="12.75" customHeight="1" x14ac:dyDescent="0.2">
      <c r="C695" s="3"/>
      <c r="E695" s="2"/>
      <c r="G695" s="2"/>
      <c r="I695" s="4"/>
      <c r="K695" s="4"/>
    </row>
    <row r="696" spans="3:11" ht="12.75" customHeight="1" x14ac:dyDescent="0.2">
      <c r="C696" s="3"/>
      <c r="E696" s="2"/>
      <c r="G696" s="2"/>
      <c r="I696" s="4"/>
      <c r="K696" s="4"/>
    </row>
    <row r="697" spans="3:11" ht="12.75" customHeight="1" x14ac:dyDescent="0.2">
      <c r="C697" s="3"/>
      <c r="E697" s="2"/>
      <c r="G697" s="2"/>
      <c r="I697" s="4"/>
      <c r="K697" s="4"/>
    </row>
    <row r="698" spans="3:11" ht="12.75" customHeight="1" x14ac:dyDescent="0.2">
      <c r="C698" s="3"/>
      <c r="E698" s="2"/>
      <c r="G698" s="2"/>
      <c r="I698" s="4"/>
      <c r="K698" s="4"/>
    </row>
    <row r="699" spans="3:11" ht="12.75" customHeight="1" x14ac:dyDescent="0.2">
      <c r="C699" s="3"/>
      <c r="E699" s="2"/>
      <c r="G699" s="2"/>
      <c r="I699" s="4"/>
      <c r="K699" s="4"/>
    </row>
    <row r="700" spans="3:11" ht="12.75" customHeight="1" x14ac:dyDescent="0.2">
      <c r="C700" s="3"/>
      <c r="E700" s="2"/>
      <c r="G700" s="2"/>
      <c r="I700" s="4"/>
      <c r="K700" s="4"/>
    </row>
    <row r="701" spans="3:11" ht="12.75" customHeight="1" x14ac:dyDescent="0.2">
      <c r="C701" s="3"/>
      <c r="E701" s="2"/>
      <c r="G701" s="2"/>
      <c r="I701" s="4"/>
      <c r="K701" s="4"/>
    </row>
    <row r="702" spans="3:11" ht="12.75" customHeight="1" x14ac:dyDescent="0.2">
      <c r="C702" s="3"/>
      <c r="E702" s="2"/>
      <c r="G702" s="2"/>
      <c r="I702" s="4"/>
      <c r="K702" s="4"/>
    </row>
    <row r="703" spans="3:11" ht="12.75" customHeight="1" x14ac:dyDescent="0.2">
      <c r="C703" s="3"/>
      <c r="E703" s="2"/>
      <c r="G703" s="2"/>
      <c r="I703" s="4"/>
      <c r="K703" s="4"/>
    </row>
    <row r="704" spans="3:11" ht="12.75" customHeight="1" x14ac:dyDescent="0.2">
      <c r="C704" s="3"/>
      <c r="E704" s="2"/>
      <c r="G704" s="2"/>
      <c r="I704" s="4"/>
      <c r="K704" s="4"/>
    </row>
    <row r="705" spans="3:11" ht="12.75" customHeight="1" x14ac:dyDescent="0.2">
      <c r="C705" s="3"/>
      <c r="E705" s="2"/>
      <c r="G705" s="2"/>
      <c r="I705" s="4"/>
      <c r="K705" s="4"/>
    </row>
    <row r="706" spans="3:11" ht="12.75" customHeight="1" x14ac:dyDescent="0.2">
      <c r="C706" s="3"/>
      <c r="E706" s="2"/>
      <c r="G706" s="2"/>
      <c r="I706" s="4"/>
      <c r="K706" s="4"/>
    </row>
    <row r="707" spans="3:11" ht="12.75" customHeight="1" x14ac:dyDescent="0.2">
      <c r="C707" s="3"/>
      <c r="E707" s="2"/>
      <c r="G707" s="2"/>
      <c r="I707" s="4"/>
      <c r="K707" s="4"/>
    </row>
    <row r="708" spans="3:11" ht="12.75" customHeight="1" x14ac:dyDescent="0.2">
      <c r="C708" s="3"/>
      <c r="E708" s="2"/>
      <c r="G708" s="2"/>
      <c r="I708" s="4"/>
      <c r="K708" s="4"/>
    </row>
    <row r="709" spans="3:11" ht="12.75" customHeight="1" x14ac:dyDescent="0.2">
      <c r="C709" s="3"/>
      <c r="E709" s="2"/>
      <c r="G709" s="2"/>
      <c r="I709" s="4"/>
      <c r="K709" s="4"/>
    </row>
    <row r="710" spans="3:11" ht="12.75" customHeight="1" x14ac:dyDescent="0.2">
      <c r="C710" s="3"/>
      <c r="E710" s="2"/>
      <c r="G710" s="2"/>
      <c r="I710" s="4"/>
      <c r="K710" s="4"/>
    </row>
    <row r="711" spans="3:11" ht="12.75" customHeight="1" x14ac:dyDescent="0.2">
      <c r="C711" s="3"/>
      <c r="E711" s="2"/>
      <c r="G711" s="2"/>
      <c r="I711" s="4"/>
      <c r="K711" s="4"/>
    </row>
    <row r="712" spans="3:11" ht="12.75" customHeight="1" x14ac:dyDescent="0.2">
      <c r="C712" s="3"/>
      <c r="E712" s="2"/>
      <c r="G712" s="2"/>
      <c r="I712" s="4"/>
      <c r="K712" s="4"/>
    </row>
    <row r="713" spans="3:11" ht="12.75" customHeight="1" x14ac:dyDescent="0.2">
      <c r="C713" s="3"/>
      <c r="E713" s="2"/>
      <c r="G713" s="2"/>
      <c r="I713" s="4"/>
      <c r="K713" s="4"/>
    </row>
    <row r="714" spans="3:11" ht="12.75" customHeight="1" x14ac:dyDescent="0.2">
      <c r="C714" s="3"/>
      <c r="E714" s="2"/>
      <c r="G714" s="2"/>
      <c r="I714" s="4"/>
      <c r="K714" s="4"/>
    </row>
    <row r="715" spans="3:11" ht="12.75" customHeight="1" x14ac:dyDescent="0.2">
      <c r="C715" s="3"/>
      <c r="E715" s="2"/>
      <c r="G715" s="2"/>
      <c r="I715" s="4"/>
      <c r="K715" s="4"/>
    </row>
    <row r="716" spans="3:11" ht="12.75" customHeight="1" x14ac:dyDescent="0.2">
      <c r="C716" s="3"/>
      <c r="E716" s="2"/>
      <c r="G716" s="2"/>
      <c r="I716" s="4"/>
      <c r="K716" s="4"/>
    </row>
    <row r="717" spans="3:11" ht="12.75" customHeight="1" x14ac:dyDescent="0.2">
      <c r="C717" s="3"/>
      <c r="E717" s="2"/>
      <c r="G717" s="2"/>
      <c r="I717" s="4"/>
      <c r="K717" s="4"/>
    </row>
    <row r="718" spans="3:11" ht="12.75" customHeight="1" x14ac:dyDescent="0.2">
      <c r="C718" s="3"/>
      <c r="E718" s="2"/>
      <c r="G718" s="2"/>
      <c r="I718" s="4"/>
      <c r="K718" s="4"/>
    </row>
    <row r="719" spans="3:11" ht="12.75" customHeight="1" x14ac:dyDescent="0.2">
      <c r="C719" s="3"/>
      <c r="E719" s="2"/>
      <c r="G719" s="2"/>
      <c r="I719" s="4"/>
      <c r="K719" s="4"/>
    </row>
    <row r="720" spans="3:11" ht="12.75" customHeight="1" x14ac:dyDescent="0.2">
      <c r="C720" s="3"/>
      <c r="E720" s="2"/>
      <c r="G720" s="2"/>
      <c r="I720" s="4"/>
      <c r="K720" s="4"/>
    </row>
    <row r="721" spans="3:11" ht="12.75" customHeight="1" x14ac:dyDescent="0.2">
      <c r="C721" s="3"/>
      <c r="E721" s="2"/>
      <c r="G721" s="2"/>
      <c r="I721" s="4"/>
      <c r="K721" s="4"/>
    </row>
    <row r="722" spans="3:11" ht="12.75" customHeight="1" x14ac:dyDescent="0.2">
      <c r="C722" s="3"/>
      <c r="E722" s="2"/>
      <c r="G722" s="2"/>
      <c r="I722" s="4"/>
      <c r="K722" s="4"/>
    </row>
    <row r="723" spans="3:11" ht="12.75" customHeight="1" x14ac:dyDescent="0.2">
      <c r="C723" s="3"/>
      <c r="E723" s="2"/>
      <c r="G723" s="2"/>
      <c r="I723" s="4"/>
      <c r="K723" s="4"/>
    </row>
    <row r="724" spans="3:11" ht="12.75" customHeight="1" x14ac:dyDescent="0.2">
      <c r="C724" s="3"/>
      <c r="E724" s="2"/>
      <c r="G724" s="2"/>
      <c r="I724" s="4"/>
      <c r="K724" s="4"/>
    </row>
    <row r="725" spans="3:11" ht="12.75" customHeight="1" x14ac:dyDescent="0.2">
      <c r="C725" s="3"/>
      <c r="E725" s="2"/>
      <c r="G725" s="2"/>
      <c r="I725" s="4"/>
      <c r="K725" s="4"/>
    </row>
    <row r="726" spans="3:11" ht="12.75" customHeight="1" x14ac:dyDescent="0.2">
      <c r="C726" s="3"/>
      <c r="E726" s="2"/>
      <c r="G726" s="2"/>
      <c r="I726" s="4"/>
      <c r="K726" s="4"/>
    </row>
    <row r="727" spans="3:11" ht="12.75" customHeight="1" x14ac:dyDescent="0.2">
      <c r="C727" s="3"/>
      <c r="E727" s="2"/>
      <c r="G727" s="2"/>
      <c r="I727" s="4"/>
      <c r="K727" s="4"/>
    </row>
    <row r="728" spans="3:11" ht="12.75" customHeight="1" x14ac:dyDescent="0.2">
      <c r="C728" s="3"/>
      <c r="E728" s="2"/>
      <c r="G728" s="2"/>
      <c r="I728" s="4"/>
      <c r="K728" s="4"/>
    </row>
    <row r="729" spans="3:11" ht="12.75" customHeight="1" x14ac:dyDescent="0.2">
      <c r="C729" s="3"/>
      <c r="E729" s="2"/>
      <c r="G729" s="2"/>
      <c r="I729" s="4"/>
      <c r="K729" s="4"/>
    </row>
    <row r="730" spans="3:11" ht="12.75" customHeight="1" x14ac:dyDescent="0.2">
      <c r="C730" s="3"/>
      <c r="E730" s="2"/>
      <c r="G730" s="2"/>
      <c r="I730" s="4"/>
      <c r="K730" s="4"/>
    </row>
    <row r="731" spans="3:11" ht="12.75" customHeight="1" x14ac:dyDescent="0.2">
      <c r="C731" s="3"/>
      <c r="E731" s="2"/>
      <c r="G731" s="2"/>
      <c r="I731" s="4"/>
      <c r="K731" s="4"/>
    </row>
    <row r="732" spans="3:11" ht="12.75" customHeight="1" x14ac:dyDescent="0.2">
      <c r="C732" s="3"/>
      <c r="E732" s="2"/>
      <c r="G732" s="2"/>
      <c r="I732" s="4"/>
      <c r="K732" s="4"/>
    </row>
    <row r="733" spans="3:11" ht="12.75" customHeight="1" x14ac:dyDescent="0.2">
      <c r="C733" s="3"/>
      <c r="E733" s="2"/>
      <c r="G733" s="2"/>
      <c r="I733" s="4"/>
      <c r="K733" s="4"/>
    </row>
    <row r="734" spans="3:11" ht="12.75" customHeight="1" x14ac:dyDescent="0.2">
      <c r="C734" s="3"/>
      <c r="E734" s="2"/>
      <c r="G734" s="2"/>
      <c r="I734" s="4"/>
      <c r="K734" s="4"/>
    </row>
    <row r="735" spans="3:11" ht="12.75" customHeight="1" x14ac:dyDescent="0.2">
      <c r="C735" s="3"/>
      <c r="E735" s="2"/>
      <c r="G735" s="2"/>
      <c r="I735" s="4"/>
      <c r="K735" s="4"/>
    </row>
    <row r="736" spans="3:11" ht="12.75" customHeight="1" x14ac:dyDescent="0.2">
      <c r="C736" s="3"/>
      <c r="E736" s="2"/>
      <c r="G736" s="2"/>
      <c r="I736" s="4"/>
      <c r="K736" s="4"/>
    </row>
    <row r="737" spans="3:11" ht="12.75" customHeight="1" x14ac:dyDescent="0.2">
      <c r="C737" s="3"/>
      <c r="E737" s="2"/>
      <c r="G737" s="2"/>
      <c r="I737" s="4"/>
      <c r="K737" s="4"/>
    </row>
    <row r="738" spans="3:11" ht="12.75" customHeight="1" x14ac:dyDescent="0.2">
      <c r="C738" s="3"/>
      <c r="E738" s="2"/>
      <c r="G738" s="2"/>
      <c r="I738" s="4"/>
      <c r="K738" s="4"/>
    </row>
    <row r="739" spans="3:11" ht="12.75" customHeight="1" x14ac:dyDescent="0.2">
      <c r="C739" s="3"/>
      <c r="E739" s="2"/>
      <c r="G739" s="2"/>
      <c r="I739" s="4"/>
      <c r="K739" s="4"/>
    </row>
    <row r="740" spans="3:11" ht="12.75" customHeight="1" x14ac:dyDescent="0.2">
      <c r="C740" s="3"/>
      <c r="E740" s="2"/>
      <c r="G740" s="2"/>
      <c r="I740" s="4"/>
      <c r="K740" s="4"/>
    </row>
    <row r="741" spans="3:11" ht="12.75" customHeight="1" x14ac:dyDescent="0.2">
      <c r="C741" s="3"/>
      <c r="E741" s="2"/>
      <c r="G741" s="2"/>
      <c r="I741" s="4"/>
      <c r="K741" s="4"/>
    </row>
    <row r="742" spans="3:11" ht="12.75" customHeight="1" x14ac:dyDescent="0.2">
      <c r="C742" s="3"/>
      <c r="E742" s="2"/>
      <c r="G742" s="2"/>
      <c r="I742" s="4"/>
      <c r="K742" s="4"/>
    </row>
    <row r="743" spans="3:11" ht="12.75" customHeight="1" x14ac:dyDescent="0.2">
      <c r="C743" s="3"/>
      <c r="E743" s="2"/>
      <c r="G743" s="2"/>
      <c r="I743" s="4"/>
      <c r="K743" s="4"/>
    </row>
    <row r="744" spans="3:11" ht="12.75" customHeight="1" x14ac:dyDescent="0.2">
      <c r="C744" s="3"/>
      <c r="E744" s="2"/>
      <c r="G744" s="2"/>
      <c r="I744" s="4"/>
      <c r="K744" s="4"/>
    </row>
    <row r="745" spans="3:11" ht="12.75" customHeight="1" x14ac:dyDescent="0.2">
      <c r="C745" s="3"/>
      <c r="E745" s="2"/>
      <c r="G745" s="2"/>
      <c r="I745" s="4"/>
      <c r="K745" s="4"/>
    </row>
    <row r="746" spans="3:11" ht="12.75" customHeight="1" x14ac:dyDescent="0.2">
      <c r="C746" s="3"/>
      <c r="E746" s="2"/>
      <c r="G746" s="2"/>
      <c r="I746" s="4"/>
      <c r="K746" s="4"/>
    </row>
    <row r="747" spans="3:11" ht="12.75" customHeight="1" x14ac:dyDescent="0.2">
      <c r="C747" s="3"/>
      <c r="E747" s="2"/>
      <c r="G747" s="2"/>
      <c r="I747" s="4"/>
      <c r="K747" s="4"/>
    </row>
    <row r="748" spans="3:11" ht="12.75" customHeight="1" x14ac:dyDescent="0.2">
      <c r="C748" s="3"/>
      <c r="E748" s="2"/>
      <c r="G748" s="2"/>
      <c r="I748" s="4"/>
      <c r="K748" s="4"/>
    </row>
    <row r="749" spans="3:11" ht="12.75" customHeight="1" x14ac:dyDescent="0.2">
      <c r="C749" s="3"/>
      <c r="E749" s="2"/>
      <c r="G749" s="2"/>
      <c r="I749" s="4"/>
      <c r="K749" s="4"/>
    </row>
    <row r="750" spans="3:11" ht="12.75" customHeight="1" x14ac:dyDescent="0.2">
      <c r="C750" s="3"/>
      <c r="E750" s="2"/>
      <c r="G750" s="2"/>
      <c r="I750" s="4"/>
      <c r="K750" s="4"/>
    </row>
    <row r="751" spans="3:11" ht="12.75" customHeight="1" x14ac:dyDescent="0.2">
      <c r="C751" s="3"/>
      <c r="E751" s="2"/>
      <c r="G751" s="2"/>
      <c r="I751" s="4"/>
      <c r="K751" s="4"/>
    </row>
    <row r="752" spans="3:11" ht="12.75" customHeight="1" x14ac:dyDescent="0.2">
      <c r="C752" s="3"/>
      <c r="E752" s="2"/>
      <c r="G752" s="2"/>
      <c r="I752" s="4"/>
      <c r="K752" s="4"/>
    </row>
    <row r="753" spans="3:11" ht="12.75" customHeight="1" x14ac:dyDescent="0.2">
      <c r="C753" s="3"/>
      <c r="E753" s="2"/>
      <c r="G753" s="2"/>
      <c r="I753" s="4"/>
      <c r="K753" s="4"/>
    </row>
    <row r="754" spans="3:11" ht="12.75" customHeight="1" x14ac:dyDescent="0.2">
      <c r="C754" s="3"/>
      <c r="E754" s="2"/>
      <c r="G754" s="2"/>
      <c r="I754" s="4"/>
      <c r="K754" s="4"/>
    </row>
    <row r="755" spans="3:11" ht="12.75" customHeight="1" x14ac:dyDescent="0.2">
      <c r="C755" s="3"/>
      <c r="E755" s="2"/>
      <c r="G755" s="2"/>
      <c r="I755" s="4"/>
      <c r="K755" s="4"/>
    </row>
    <row r="756" spans="3:11" ht="12.75" customHeight="1" x14ac:dyDescent="0.2">
      <c r="C756" s="3"/>
      <c r="E756" s="2"/>
      <c r="G756" s="2"/>
      <c r="I756" s="4"/>
      <c r="K756" s="4"/>
    </row>
    <row r="757" spans="3:11" ht="12.75" customHeight="1" x14ac:dyDescent="0.2">
      <c r="C757" s="3"/>
      <c r="E757" s="2"/>
      <c r="G757" s="2"/>
      <c r="I757" s="4"/>
      <c r="K757" s="4"/>
    </row>
    <row r="758" spans="3:11" ht="12.75" customHeight="1" x14ac:dyDescent="0.2">
      <c r="C758" s="3"/>
      <c r="E758" s="2"/>
      <c r="G758" s="2"/>
      <c r="I758" s="4"/>
      <c r="K758" s="4"/>
    </row>
    <row r="759" spans="3:11" ht="12.75" customHeight="1" x14ac:dyDescent="0.2">
      <c r="C759" s="3"/>
      <c r="E759" s="2"/>
      <c r="G759" s="2"/>
      <c r="I759" s="4"/>
      <c r="K759" s="4"/>
    </row>
    <row r="760" spans="3:11" ht="12.75" customHeight="1" x14ac:dyDescent="0.2">
      <c r="C760" s="3"/>
      <c r="E760" s="2"/>
      <c r="G760" s="2"/>
      <c r="I760" s="4"/>
      <c r="K760" s="4"/>
    </row>
    <row r="761" spans="3:11" ht="12.75" customHeight="1" x14ac:dyDescent="0.2">
      <c r="C761" s="3"/>
      <c r="E761" s="2"/>
      <c r="G761" s="2"/>
      <c r="I761" s="4"/>
      <c r="K761" s="4"/>
    </row>
    <row r="762" spans="3:11" ht="12.75" customHeight="1" x14ac:dyDescent="0.2">
      <c r="C762" s="3"/>
      <c r="E762" s="2"/>
      <c r="G762" s="2"/>
      <c r="I762" s="4"/>
      <c r="K762" s="4"/>
    </row>
    <row r="763" spans="3:11" ht="12.75" customHeight="1" x14ac:dyDescent="0.2">
      <c r="C763" s="3"/>
      <c r="E763" s="2"/>
      <c r="G763" s="2"/>
      <c r="I763" s="4"/>
      <c r="K763" s="4"/>
    </row>
    <row r="764" spans="3:11" ht="12.75" customHeight="1" x14ac:dyDescent="0.2">
      <c r="C764" s="3"/>
      <c r="E764" s="2"/>
      <c r="G764" s="2"/>
      <c r="I764" s="4"/>
      <c r="K764" s="4"/>
    </row>
    <row r="765" spans="3:11" ht="12.75" customHeight="1" x14ac:dyDescent="0.2">
      <c r="C765" s="3"/>
      <c r="E765" s="2"/>
      <c r="G765" s="2"/>
      <c r="I765" s="4"/>
      <c r="K765" s="4"/>
    </row>
    <row r="766" spans="3:11" ht="12.75" customHeight="1" x14ac:dyDescent="0.2">
      <c r="C766" s="3"/>
      <c r="E766" s="2"/>
      <c r="G766" s="2"/>
      <c r="I766" s="4"/>
      <c r="K766" s="4"/>
    </row>
    <row r="767" spans="3:11" ht="12.75" customHeight="1" x14ac:dyDescent="0.2">
      <c r="C767" s="3"/>
      <c r="E767" s="2"/>
      <c r="G767" s="2"/>
      <c r="I767" s="4"/>
      <c r="K767" s="4"/>
    </row>
    <row r="768" spans="3:11" ht="12.75" customHeight="1" x14ac:dyDescent="0.2">
      <c r="C768" s="3"/>
      <c r="E768" s="2"/>
      <c r="G768" s="2"/>
      <c r="I768" s="4"/>
      <c r="K768" s="4"/>
    </row>
    <row r="769" spans="3:11" ht="12.75" customHeight="1" x14ac:dyDescent="0.2">
      <c r="C769" s="3"/>
      <c r="E769" s="2"/>
      <c r="G769" s="2"/>
      <c r="I769" s="4"/>
      <c r="K769" s="4"/>
    </row>
    <row r="770" spans="3:11" ht="12.75" customHeight="1" x14ac:dyDescent="0.2">
      <c r="C770" s="3"/>
      <c r="E770" s="2"/>
      <c r="G770" s="2"/>
      <c r="I770" s="4"/>
      <c r="K770" s="4"/>
    </row>
    <row r="771" spans="3:11" ht="12.75" customHeight="1" x14ac:dyDescent="0.2">
      <c r="C771" s="3"/>
      <c r="E771" s="2"/>
      <c r="G771" s="2"/>
      <c r="I771" s="4"/>
      <c r="K771" s="4"/>
    </row>
    <row r="772" spans="3:11" ht="12.75" customHeight="1" x14ac:dyDescent="0.2">
      <c r="C772" s="3"/>
      <c r="E772" s="2"/>
      <c r="G772" s="2"/>
      <c r="I772" s="4"/>
      <c r="K772" s="4"/>
    </row>
    <row r="773" spans="3:11" ht="12.75" customHeight="1" x14ac:dyDescent="0.2">
      <c r="C773" s="3"/>
      <c r="E773" s="2"/>
      <c r="G773" s="2"/>
      <c r="I773" s="4"/>
      <c r="K773" s="4"/>
    </row>
    <row r="774" spans="3:11" ht="12.75" customHeight="1" x14ac:dyDescent="0.2">
      <c r="C774" s="3"/>
      <c r="E774" s="2"/>
      <c r="G774" s="2"/>
      <c r="I774" s="4"/>
      <c r="K774" s="4"/>
    </row>
    <row r="775" spans="3:11" ht="12.75" customHeight="1" x14ac:dyDescent="0.2">
      <c r="C775" s="3"/>
      <c r="E775" s="2"/>
      <c r="G775" s="2"/>
      <c r="I775" s="4"/>
      <c r="K775" s="4"/>
    </row>
    <row r="776" spans="3:11" ht="12.75" customHeight="1" x14ac:dyDescent="0.2">
      <c r="C776" s="3"/>
      <c r="E776" s="2"/>
      <c r="G776" s="2"/>
      <c r="I776" s="4"/>
      <c r="K776" s="4"/>
    </row>
    <row r="777" spans="3:11" ht="12.75" customHeight="1" x14ac:dyDescent="0.2">
      <c r="C777" s="3"/>
      <c r="E777" s="2"/>
      <c r="G777" s="2"/>
      <c r="I777" s="4"/>
      <c r="K777" s="4"/>
    </row>
    <row r="778" spans="3:11" ht="12.75" customHeight="1" x14ac:dyDescent="0.2">
      <c r="C778" s="3"/>
      <c r="E778" s="2"/>
      <c r="G778" s="2"/>
      <c r="I778" s="4"/>
      <c r="K778" s="4"/>
    </row>
    <row r="779" spans="3:11" ht="12.75" customHeight="1" x14ac:dyDescent="0.2">
      <c r="C779" s="3"/>
      <c r="E779" s="2"/>
      <c r="G779" s="2"/>
      <c r="I779" s="4"/>
      <c r="K779" s="4"/>
    </row>
    <row r="780" spans="3:11" ht="12.75" customHeight="1" x14ac:dyDescent="0.2">
      <c r="C780" s="3"/>
      <c r="E780" s="2"/>
      <c r="G780" s="2"/>
      <c r="I780" s="4"/>
      <c r="K780" s="4"/>
    </row>
    <row r="781" spans="3:11" ht="12.75" customHeight="1" x14ac:dyDescent="0.2">
      <c r="C781" s="3"/>
      <c r="E781" s="2"/>
      <c r="G781" s="2"/>
      <c r="I781" s="4"/>
      <c r="K781" s="4"/>
    </row>
    <row r="782" spans="3:11" ht="12.75" customHeight="1" x14ac:dyDescent="0.2">
      <c r="C782" s="3"/>
      <c r="E782" s="2"/>
      <c r="G782" s="2"/>
      <c r="I782" s="4"/>
      <c r="K782" s="4"/>
    </row>
    <row r="783" spans="3:11" ht="12.75" customHeight="1" x14ac:dyDescent="0.2">
      <c r="C783" s="3"/>
      <c r="E783" s="2"/>
      <c r="G783" s="2"/>
      <c r="I783" s="4"/>
      <c r="K783" s="4"/>
    </row>
    <row r="784" spans="3:11" ht="12.75" customHeight="1" x14ac:dyDescent="0.2">
      <c r="C784" s="3"/>
      <c r="E784" s="2"/>
      <c r="G784" s="2"/>
      <c r="I784" s="4"/>
      <c r="K784" s="4"/>
    </row>
    <row r="785" spans="3:11" ht="12.75" customHeight="1" x14ac:dyDescent="0.2">
      <c r="C785" s="3"/>
      <c r="E785" s="2"/>
      <c r="G785" s="2"/>
      <c r="I785" s="4"/>
      <c r="K785" s="4"/>
    </row>
    <row r="786" spans="3:11" ht="12.75" customHeight="1" x14ac:dyDescent="0.2">
      <c r="C786" s="3"/>
      <c r="E786" s="2"/>
      <c r="G786" s="2"/>
      <c r="I786" s="4"/>
      <c r="K786" s="4"/>
    </row>
    <row r="787" spans="3:11" ht="12.75" customHeight="1" x14ac:dyDescent="0.2">
      <c r="C787" s="3"/>
      <c r="E787" s="2"/>
      <c r="G787" s="2"/>
      <c r="I787" s="4"/>
      <c r="K787" s="4"/>
    </row>
    <row r="788" spans="3:11" ht="12.75" customHeight="1" x14ac:dyDescent="0.2">
      <c r="C788" s="3"/>
      <c r="E788" s="2"/>
      <c r="G788" s="2"/>
      <c r="I788" s="4"/>
      <c r="K788" s="4"/>
    </row>
    <row r="789" spans="3:11" ht="12.75" customHeight="1" x14ac:dyDescent="0.2">
      <c r="C789" s="3"/>
      <c r="E789" s="2"/>
      <c r="G789" s="2"/>
      <c r="I789" s="4"/>
      <c r="K789" s="4"/>
    </row>
    <row r="790" spans="3:11" ht="12.75" customHeight="1" x14ac:dyDescent="0.2">
      <c r="C790" s="3"/>
      <c r="E790" s="2"/>
      <c r="G790" s="2"/>
      <c r="I790" s="4"/>
      <c r="K790" s="4"/>
    </row>
    <row r="791" spans="3:11" ht="12.75" customHeight="1" x14ac:dyDescent="0.2">
      <c r="C791" s="3"/>
      <c r="E791" s="2"/>
      <c r="G791" s="2"/>
      <c r="I791" s="4"/>
      <c r="K791" s="4"/>
    </row>
    <row r="792" spans="3:11" ht="12.75" customHeight="1" x14ac:dyDescent="0.2">
      <c r="C792" s="3"/>
      <c r="E792" s="2"/>
      <c r="G792" s="2"/>
      <c r="I792" s="4"/>
      <c r="K792" s="4"/>
    </row>
    <row r="793" spans="3:11" ht="12.75" customHeight="1" x14ac:dyDescent="0.2">
      <c r="C793" s="3"/>
      <c r="E793" s="2"/>
      <c r="G793" s="2"/>
      <c r="I793" s="4"/>
      <c r="K793" s="4"/>
    </row>
    <row r="794" spans="3:11" ht="12.75" customHeight="1" x14ac:dyDescent="0.2">
      <c r="C794" s="3"/>
      <c r="E794" s="2"/>
      <c r="G794" s="2"/>
      <c r="I794" s="4"/>
      <c r="K794" s="4"/>
    </row>
    <row r="795" spans="3:11" ht="12.75" customHeight="1" x14ac:dyDescent="0.2">
      <c r="C795" s="3"/>
      <c r="E795" s="2"/>
      <c r="G795" s="2"/>
      <c r="I795" s="4"/>
      <c r="K795" s="4"/>
    </row>
    <row r="796" spans="3:11" ht="12.75" customHeight="1" x14ac:dyDescent="0.2">
      <c r="C796" s="3"/>
      <c r="E796" s="2"/>
      <c r="G796" s="2"/>
      <c r="I796" s="4"/>
      <c r="K796" s="4"/>
    </row>
    <row r="797" spans="3:11" ht="12.75" customHeight="1" x14ac:dyDescent="0.2">
      <c r="C797" s="3"/>
      <c r="E797" s="2"/>
      <c r="G797" s="2"/>
      <c r="I797" s="4"/>
      <c r="K797" s="4"/>
    </row>
    <row r="798" spans="3:11" ht="12.75" customHeight="1" x14ac:dyDescent="0.2">
      <c r="C798" s="3"/>
      <c r="E798" s="2"/>
      <c r="G798" s="2"/>
      <c r="I798" s="4"/>
      <c r="K798" s="4"/>
    </row>
    <row r="799" spans="3:11" ht="12.75" customHeight="1" x14ac:dyDescent="0.2">
      <c r="C799" s="3"/>
      <c r="E799" s="2"/>
      <c r="G799" s="2"/>
      <c r="I799" s="4"/>
      <c r="K799" s="4"/>
    </row>
    <row r="800" spans="3:11" ht="12.75" customHeight="1" x14ac:dyDescent="0.2">
      <c r="C800" s="3"/>
      <c r="E800" s="2"/>
      <c r="G800" s="2"/>
      <c r="I800" s="4"/>
      <c r="K800" s="4"/>
    </row>
    <row r="801" spans="3:11" ht="12.75" customHeight="1" x14ac:dyDescent="0.2">
      <c r="C801" s="3"/>
      <c r="E801" s="2"/>
      <c r="G801" s="2"/>
      <c r="I801" s="4"/>
      <c r="K801" s="4"/>
    </row>
    <row r="802" spans="3:11" ht="12.75" customHeight="1" x14ac:dyDescent="0.2">
      <c r="C802" s="3"/>
      <c r="E802" s="2"/>
      <c r="G802" s="2"/>
      <c r="I802" s="4"/>
      <c r="K802" s="4"/>
    </row>
    <row r="803" spans="3:11" ht="12.75" customHeight="1" x14ac:dyDescent="0.2">
      <c r="C803" s="3"/>
      <c r="E803" s="2"/>
      <c r="G803" s="2"/>
      <c r="I803" s="4"/>
      <c r="K803" s="4"/>
    </row>
    <row r="804" spans="3:11" ht="12.75" customHeight="1" x14ac:dyDescent="0.2">
      <c r="C804" s="3"/>
      <c r="E804" s="2"/>
      <c r="G804" s="2"/>
      <c r="I804" s="4"/>
      <c r="K804" s="4"/>
    </row>
    <row r="805" spans="3:11" ht="12.75" customHeight="1" x14ac:dyDescent="0.2">
      <c r="C805" s="3"/>
      <c r="E805" s="2"/>
      <c r="G805" s="2"/>
      <c r="I805" s="4"/>
      <c r="K805" s="4"/>
    </row>
    <row r="806" spans="3:11" ht="12.75" customHeight="1" x14ac:dyDescent="0.2">
      <c r="C806" s="3"/>
      <c r="E806" s="2"/>
      <c r="G806" s="2"/>
      <c r="I806" s="4"/>
      <c r="K806" s="4"/>
    </row>
    <row r="807" spans="3:11" ht="12.75" customHeight="1" x14ac:dyDescent="0.2">
      <c r="C807" s="3"/>
      <c r="E807" s="2"/>
      <c r="G807" s="2"/>
      <c r="I807" s="4"/>
      <c r="K807" s="4"/>
    </row>
    <row r="808" spans="3:11" ht="12.75" customHeight="1" x14ac:dyDescent="0.2">
      <c r="C808" s="3"/>
      <c r="E808" s="2"/>
      <c r="G808" s="2"/>
      <c r="I808" s="4"/>
      <c r="K808" s="4"/>
    </row>
    <row r="809" spans="3:11" ht="12.75" customHeight="1" x14ac:dyDescent="0.2">
      <c r="C809" s="3"/>
      <c r="E809" s="2"/>
      <c r="G809" s="2"/>
      <c r="I809" s="4"/>
      <c r="K809" s="4"/>
    </row>
    <row r="810" spans="3:11" ht="12.75" customHeight="1" x14ac:dyDescent="0.2">
      <c r="C810" s="3"/>
      <c r="E810" s="2"/>
      <c r="G810" s="2"/>
      <c r="I810" s="4"/>
      <c r="K810" s="4"/>
    </row>
    <row r="811" spans="3:11" ht="12.75" customHeight="1" x14ac:dyDescent="0.2">
      <c r="C811" s="3"/>
      <c r="E811" s="2"/>
      <c r="G811" s="2"/>
      <c r="I811" s="4"/>
      <c r="K811" s="4"/>
    </row>
    <row r="812" spans="3:11" ht="12.75" customHeight="1" x14ac:dyDescent="0.2">
      <c r="C812" s="3"/>
      <c r="E812" s="2"/>
      <c r="G812" s="2"/>
      <c r="I812" s="4"/>
      <c r="K812" s="4"/>
    </row>
    <row r="813" spans="3:11" ht="12.75" customHeight="1" x14ac:dyDescent="0.2">
      <c r="C813" s="3"/>
      <c r="E813" s="2"/>
      <c r="G813" s="2"/>
      <c r="I813" s="4"/>
      <c r="K813" s="4"/>
    </row>
    <row r="814" spans="3:11" ht="12.75" customHeight="1" x14ac:dyDescent="0.2">
      <c r="C814" s="3"/>
      <c r="E814" s="2"/>
      <c r="G814" s="2"/>
      <c r="I814" s="4"/>
      <c r="K814" s="4"/>
    </row>
    <row r="815" spans="3:11" ht="12.75" customHeight="1" x14ac:dyDescent="0.2">
      <c r="C815" s="3"/>
      <c r="E815" s="2"/>
      <c r="G815" s="2"/>
      <c r="I815" s="4"/>
      <c r="K815" s="4"/>
    </row>
    <row r="816" spans="3:11" ht="12.75" customHeight="1" x14ac:dyDescent="0.2">
      <c r="C816" s="3"/>
      <c r="E816" s="2"/>
      <c r="G816" s="2"/>
      <c r="I816" s="4"/>
      <c r="K816" s="4"/>
    </row>
    <row r="817" spans="3:11" ht="12.75" customHeight="1" x14ac:dyDescent="0.2">
      <c r="C817" s="3"/>
      <c r="E817" s="2"/>
      <c r="G817" s="2"/>
      <c r="I817" s="4"/>
      <c r="K817" s="4"/>
    </row>
    <row r="818" spans="3:11" ht="12.75" customHeight="1" x14ac:dyDescent="0.2">
      <c r="C818" s="3"/>
      <c r="E818" s="2"/>
      <c r="G818" s="2"/>
      <c r="I818" s="4"/>
      <c r="K818" s="4"/>
    </row>
    <row r="819" spans="3:11" ht="12.75" customHeight="1" x14ac:dyDescent="0.2">
      <c r="C819" s="3"/>
      <c r="E819" s="2"/>
      <c r="G819" s="2"/>
      <c r="I819" s="4"/>
      <c r="K819" s="4"/>
    </row>
    <row r="820" spans="3:11" ht="12.75" customHeight="1" x14ac:dyDescent="0.2">
      <c r="C820" s="3"/>
      <c r="E820" s="2"/>
      <c r="G820" s="2"/>
      <c r="I820" s="4"/>
      <c r="K820" s="4"/>
    </row>
    <row r="821" spans="3:11" ht="12.75" customHeight="1" x14ac:dyDescent="0.2">
      <c r="C821" s="3"/>
      <c r="E821" s="2"/>
      <c r="G821" s="2"/>
      <c r="I821" s="4"/>
      <c r="K821" s="4"/>
    </row>
    <row r="822" spans="3:11" ht="12.75" customHeight="1" x14ac:dyDescent="0.2">
      <c r="C822" s="3"/>
      <c r="E822" s="2"/>
      <c r="G822" s="2"/>
      <c r="I822" s="4"/>
      <c r="K822" s="4"/>
    </row>
    <row r="823" spans="3:11" ht="12.75" customHeight="1" x14ac:dyDescent="0.2">
      <c r="C823" s="3"/>
      <c r="E823" s="2"/>
      <c r="G823" s="2"/>
      <c r="I823" s="4"/>
      <c r="K823" s="4"/>
    </row>
    <row r="824" spans="3:11" ht="12.75" customHeight="1" x14ac:dyDescent="0.2">
      <c r="C824" s="3"/>
      <c r="E824" s="2"/>
      <c r="G824" s="2"/>
      <c r="I824" s="4"/>
      <c r="K824" s="4"/>
    </row>
    <row r="825" spans="3:11" ht="12.75" customHeight="1" x14ac:dyDescent="0.2">
      <c r="C825" s="3"/>
      <c r="E825" s="2"/>
      <c r="G825" s="2"/>
      <c r="I825" s="4"/>
      <c r="K825" s="4"/>
    </row>
    <row r="826" spans="3:11" ht="12.75" customHeight="1" x14ac:dyDescent="0.2">
      <c r="C826" s="3"/>
      <c r="E826" s="2"/>
      <c r="G826" s="2"/>
      <c r="I826" s="4"/>
      <c r="K826" s="4"/>
    </row>
    <row r="827" spans="3:11" ht="12.75" customHeight="1" x14ac:dyDescent="0.2">
      <c r="C827" s="3"/>
      <c r="E827" s="2"/>
      <c r="G827" s="2"/>
      <c r="I827" s="4"/>
      <c r="K827" s="4"/>
    </row>
    <row r="828" spans="3:11" ht="12.75" customHeight="1" x14ac:dyDescent="0.2">
      <c r="C828" s="3"/>
      <c r="E828" s="2"/>
      <c r="G828" s="2"/>
      <c r="I828" s="4"/>
      <c r="K828" s="4"/>
    </row>
    <row r="829" spans="3:11" ht="12.75" customHeight="1" x14ac:dyDescent="0.2">
      <c r="C829" s="3"/>
      <c r="E829" s="2"/>
      <c r="G829" s="2"/>
      <c r="I829" s="4"/>
      <c r="K829" s="4"/>
    </row>
    <row r="830" spans="3:11" ht="12.75" customHeight="1" x14ac:dyDescent="0.2">
      <c r="C830" s="3"/>
      <c r="E830" s="2"/>
      <c r="G830" s="2"/>
      <c r="I830" s="4"/>
      <c r="K830" s="4"/>
    </row>
    <row r="831" spans="3:11" ht="12.75" customHeight="1" x14ac:dyDescent="0.2">
      <c r="C831" s="3"/>
      <c r="E831" s="2"/>
      <c r="G831" s="2"/>
      <c r="I831" s="4"/>
      <c r="K831" s="4"/>
    </row>
    <row r="832" spans="3:11" ht="12.75" customHeight="1" x14ac:dyDescent="0.2">
      <c r="C832" s="3"/>
      <c r="E832" s="2"/>
      <c r="G832" s="2"/>
      <c r="I832" s="4"/>
      <c r="K832" s="4"/>
    </row>
    <row r="833" spans="3:11" ht="12.75" customHeight="1" x14ac:dyDescent="0.2">
      <c r="C833" s="3"/>
      <c r="E833" s="2"/>
      <c r="G833" s="2"/>
      <c r="I833" s="4"/>
      <c r="K833" s="4"/>
    </row>
    <row r="834" spans="3:11" ht="12.75" customHeight="1" x14ac:dyDescent="0.2">
      <c r="C834" s="3"/>
      <c r="E834" s="2"/>
      <c r="G834" s="2"/>
      <c r="I834" s="4"/>
      <c r="K834" s="4"/>
    </row>
    <row r="835" spans="3:11" ht="12.75" customHeight="1" x14ac:dyDescent="0.2">
      <c r="C835" s="3"/>
      <c r="E835" s="2"/>
      <c r="G835" s="2"/>
      <c r="I835" s="4"/>
      <c r="K835" s="4"/>
    </row>
    <row r="836" spans="3:11" ht="12.75" customHeight="1" x14ac:dyDescent="0.2">
      <c r="C836" s="3"/>
      <c r="E836" s="2"/>
      <c r="G836" s="2"/>
      <c r="I836" s="4"/>
      <c r="K836" s="4"/>
    </row>
    <row r="837" spans="3:11" ht="12.75" customHeight="1" x14ac:dyDescent="0.2">
      <c r="C837" s="3"/>
      <c r="E837" s="2"/>
      <c r="G837" s="2"/>
      <c r="I837" s="4"/>
      <c r="K837" s="4"/>
    </row>
    <row r="838" spans="3:11" ht="12.75" customHeight="1" x14ac:dyDescent="0.2">
      <c r="C838" s="3"/>
      <c r="E838" s="2"/>
      <c r="G838" s="2"/>
      <c r="I838" s="4"/>
      <c r="K838" s="4"/>
    </row>
    <row r="839" spans="3:11" ht="12.75" customHeight="1" x14ac:dyDescent="0.2">
      <c r="C839" s="3"/>
      <c r="E839" s="2"/>
      <c r="G839" s="2"/>
      <c r="I839" s="4"/>
      <c r="K839" s="4"/>
    </row>
    <row r="840" spans="3:11" ht="12.75" customHeight="1" x14ac:dyDescent="0.2">
      <c r="C840" s="3"/>
      <c r="E840" s="2"/>
      <c r="G840" s="2"/>
      <c r="I840" s="4"/>
      <c r="K840" s="4"/>
    </row>
    <row r="841" spans="3:11" ht="12.75" customHeight="1" x14ac:dyDescent="0.2">
      <c r="C841" s="3"/>
      <c r="E841" s="2"/>
      <c r="G841" s="2"/>
      <c r="I841" s="4"/>
      <c r="K841" s="4"/>
    </row>
    <row r="842" spans="3:11" ht="12.75" customHeight="1" x14ac:dyDescent="0.2">
      <c r="C842" s="3"/>
      <c r="E842" s="2"/>
      <c r="G842" s="2"/>
      <c r="I842" s="4"/>
      <c r="K842" s="4"/>
    </row>
    <row r="843" spans="3:11" ht="12.75" customHeight="1" x14ac:dyDescent="0.2">
      <c r="C843" s="3"/>
      <c r="E843" s="2"/>
      <c r="G843" s="2"/>
      <c r="I843" s="4"/>
      <c r="K843" s="4"/>
    </row>
    <row r="844" spans="3:11" ht="12.75" customHeight="1" x14ac:dyDescent="0.2">
      <c r="C844" s="3"/>
      <c r="E844" s="2"/>
      <c r="G844" s="2"/>
      <c r="I844" s="4"/>
      <c r="K844" s="4"/>
    </row>
    <row r="845" spans="3:11" ht="12.75" customHeight="1" x14ac:dyDescent="0.2">
      <c r="C845" s="3"/>
      <c r="E845" s="2"/>
      <c r="G845" s="2"/>
      <c r="I845" s="4"/>
      <c r="K845" s="4"/>
    </row>
    <row r="846" spans="3:11" ht="12.75" customHeight="1" x14ac:dyDescent="0.2">
      <c r="C846" s="3"/>
      <c r="E846" s="2"/>
      <c r="G846" s="2"/>
      <c r="I846" s="4"/>
      <c r="K846" s="4"/>
    </row>
    <row r="847" spans="3:11" ht="12.75" customHeight="1" x14ac:dyDescent="0.2">
      <c r="C847" s="3"/>
      <c r="E847" s="2"/>
      <c r="G847" s="2"/>
      <c r="I847" s="4"/>
      <c r="K847" s="4"/>
    </row>
    <row r="848" spans="3:11" ht="12.75" customHeight="1" x14ac:dyDescent="0.2">
      <c r="C848" s="3"/>
      <c r="E848" s="2"/>
      <c r="G848" s="2"/>
      <c r="I848" s="4"/>
      <c r="K848" s="4"/>
    </row>
    <row r="849" spans="3:11" ht="12.75" customHeight="1" x14ac:dyDescent="0.2">
      <c r="C849" s="3"/>
      <c r="E849" s="2"/>
      <c r="G849" s="2"/>
      <c r="I849" s="4"/>
      <c r="K849" s="4"/>
    </row>
    <row r="850" spans="3:11" ht="12.75" customHeight="1" x14ac:dyDescent="0.2">
      <c r="C850" s="3"/>
      <c r="E850" s="2"/>
      <c r="G850" s="2"/>
      <c r="I850" s="4"/>
      <c r="K850" s="4"/>
    </row>
    <row r="851" spans="3:11" ht="12.75" customHeight="1" x14ac:dyDescent="0.2">
      <c r="C851" s="3"/>
      <c r="E851" s="2"/>
      <c r="G851" s="2"/>
      <c r="I851" s="4"/>
      <c r="K851" s="4"/>
    </row>
    <row r="852" spans="3:11" ht="12.75" customHeight="1" x14ac:dyDescent="0.2">
      <c r="C852" s="3"/>
      <c r="E852" s="2"/>
      <c r="G852" s="2"/>
      <c r="I852" s="4"/>
      <c r="K852" s="4"/>
    </row>
    <row r="853" spans="3:11" ht="12.75" customHeight="1" x14ac:dyDescent="0.2">
      <c r="C853" s="3"/>
      <c r="E853" s="2"/>
      <c r="G853" s="2"/>
      <c r="I853" s="4"/>
      <c r="K853" s="4"/>
    </row>
    <row r="854" spans="3:11" ht="12.75" customHeight="1" x14ac:dyDescent="0.2">
      <c r="C854" s="3"/>
      <c r="E854" s="2"/>
      <c r="G854" s="2"/>
      <c r="I854" s="4"/>
      <c r="K854" s="4"/>
    </row>
    <row r="855" spans="3:11" ht="12.75" customHeight="1" x14ac:dyDescent="0.2">
      <c r="C855" s="3"/>
      <c r="E855" s="2"/>
      <c r="G855" s="2"/>
      <c r="I855" s="4"/>
      <c r="K855" s="4"/>
    </row>
    <row r="856" spans="3:11" ht="12.75" customHeight="1" x14ac:dyDescent="0.2">
      <c r="C856" s="3"/>
      <c r="E856" s="2"/>
      <c r="G856" s="2"/>
      <c r="I856" s="4"/>
      <c r="K856" s="4"/>
    </row>
    <row r="857" spans="3:11" ht="12.75" customHeight="1" x14ac:dyDescent="0.2">
      <c r="C857" s="3"/>
      <c r="E857" s="2"/>
      <c r="G857" s="2"/>
      <c r="I857" s="4"/>
      <c r="K857" s="4"/>
    </row>
    <row r="858" spans="3:11" ht="12.75" customHeight="1" x14ac:dyDescent="0.2">
      <c r="C858" s="3"/>
      <c r="E858" s="2"/>
      <c r="G858" s="2"/>
      <c r="I858" s="4"/>
      <c r="K858" s="4"/>
    </row>
    <row r="859" spans="3:11" ht="12.75" customHeight="1" x14ac:dyDescent="0.2">
      <c r="C859" s="3"/>
      <c r="E859" s="2"/>
      <c r="G859" s="2"/>
      <c r="I859" s="4"/>
      <c r="K859" s="4"/>
    </row>
    <row r="860" spans="3:11" ht="12.75" customHeight="1" x14ac:dyDescent="0.2">
      <c r="C860" s="3"/>
      <c r="E860" s="2"/>
      <c r="G860" s="2"/>
      <c r="I860" s="4"/>
      <c r="K860" s="4"/>
    </row>
    <row r="861" spans="3:11" ht="12.75" customHeight="1" x14ac:dyDescent="0.2">
      <c r="C861" s="3"/>
      <c r="E861" s="2"/>
      <c r="G861" s="2"/>
      <c r="I861" s="4"/>
      <c r="K861" s="4"/>
    </row>
    <row r="862" spans="3:11" ht="12.75" customHeight="1" x14ac:dyDescent="0.2">
      <c r="C862" s="3"/>
      <c r="E862" s="2"/>
      <c r="G862" s="2"/>
      <c r="I862" s="4"/>
      <c r="K862" s="4"/>
    </row>
    <row r="863" spans="3:11" ht="12.75" customHeight="1" x14ac:dyDescent="0.2">
      <c r="C863" s="3"/>
      <c r="E863" s="2"/>
      <c r="G863" s="2"/>
      <c r="I863" s="4"/>
      <c r="K863" s="4"/>
    </row>
    <row r="864" spans="3:11" ht="12.75" customHeight="1" x14ac:dyDescent="0.2">
      <c r="C864" s="3"/>
      <c r="E864" s="2"/>
      <c r="G864" s="2"/>
      <c r="I864" s="4"/>
      <c r="K864" s="4"/>
    </row>
    <row r="865" spans="3:11" ht="12.75" customHeight="1" x14ac:dyDescent="0.2">
      <c r="C865" s="3"/>
      <c r="E865" s="2"/>
      <c r="G865" s="2"/>
      <c r="I865" s="4"/>
      <c r="K865" s="4"/>
    </row>
    <row r="866" spans="3:11" ht="12.75" customHeight="1" x14ac:dyDescent="0.2">
      <c r="C866" s="3"/>
      <c r="E866" s="2"/>
      <c r="G866" s="2"/>
      <c r="I866" s="4"/>
      <c r="K866" s="4"/>
    </row>
    <row r="867" spans="3:11" ht="12.75" customHeight="1" x14ac:dyDescent="0.2">
      <c r="C867" s="3"/>
      <c r="E867" s="2"/>
      <c r="G867" s="2"/>
      <c r="I867" s="4"/>
      <c r="K867" s="4"/>
    </row>
    <row r="868" spans="3:11" ht="12.75" customHeight="1" x14ac:dyDescent="0.2">
      <c r="C868" s="3"/>
      <c r="E868" s="2"/>
      <c r="G868" s="2"/>
      <c r="I868" s="4"/>
      <c r="K868" s="4"/>
    </row>
    <row r="869" spans="3:11" ht="12.75" customHeight="1" x14ac:dyDescent="0.2">
      <c r="C869" s="3"/>
      <c r="E869" s="2"/>
      <c r="G869" s="2"/>
      <c r="I869" s="4"/>
      <c r="K869" s="4"/>
    </row>
    <row r="870" spans="3:11" ht="12.75" customHeight="1" x14ac:dyDescent="0.2">
      <c r="C870" s="3"/>
      <c r="E870" s="2"/>
      <c r="G870" s="2"/>
      <c r="I870" s="4"/>
      <c r="K870" s="4"/>
    </row>
    <row r="871" spans="3:11" ht="12.75" customHeight="1" x14ac:dyDescent="0.2">
      <c r="C871" s="3"/>
      <c r="E871" s="2"/>
      <c r="G871" s="2"/>
      <c r="I871" s="4"/>
      <c r="K871" s="4"/>
    </row>
    <row r="872" spans="3:11" ht="12.75" customHeight="1" x14ac:dyDescent="0.2">
      <c r="C872" s="3"/>
      <c r="E872" s="2"/>
      <c r="G872" s="2"/>
      <c r="I872" s="4"/>
      <c r="K872" s="4"/>
    </row>
    <row r="873" spans="3:11" ht="12.75" customHeight="1" x14ac:dyDescent="0.2">
      <c r="C873" s="3"/>
      <c r="E873" s="2"/>
      <c r="G873" s="2"/>
      <c r="I873" s="4"/>
      <c r="K873" s="4"/>
    </row>
    <row r="874" spans="3:11" ht="12.75" customHeight="1" x14ac:dyDescent="0.2">
      <c r="C874" s="3"/>
      <c r="E874" s="2"/>
      <c r="G874" s="2"/>
      <c r="I874" s="4"/>
      <c r="K874" s="4"/>
    </row>
    <row r="875" spans="3:11" ht="12.75" customHeight="1" x14ac:dyDescent="0.2">
      <c r="C875" s="3"/>
      <c r="E875" s="2"/>
      <c r="G875" s="2"/>
      <c r="I875" s="4"/>
      <c r="K875" s="4"/>
    </row>
    <row r="876" spans="3:11" ht="12.75" customHeight="1" x14ac:dyDescent="0.2">
      <c r="C876" s="3"/>
      <c r="E876" s="2"/>
      <c r="G876" s="2"/>
      <c r="I876" s="4"/>
      <c r="K876" s="4"/>
    </row>
    <row r="877" spans="3:11" ht="12.75" customHeight="1" x14ac:dyDescent="0.2">
      <c r="C877" s="3"/>
      <c r="E877" s="2"/>
      <c r="G877" s="2"/>
      <c r="I877" s="4"/>
      <c r="K877" s="4"/>
    </row>
    <row r="878" spans="3:11" ht="12.75" customHeight="1" x14ac:dyDescent="0.2">
      <c r="C878" s="3"/>
      <c r="E878" s="2"/>
      <c r="G878" s="2"/>
      <c r="I878" s="4"/>
      <c r="K878" s="4"/>
    </row>
    <row r="879" spans="3:11" ht="12.75" customHeight="1" x14ac:dyDescent="0.2">
      <c r="C879" s="3"/>
      <c r="E879" s="2"/>
      <c r="G879" s="2"/>
      <c r="I879" s="4"/>
      <c r="K879" s="4"/>
    </row>
    <row r="880" spans="3:11" ht="12.75" customHeight="1" x14ac:dyDescent="0.2">
      <c r="C880" s="3"/>
      <c r="E880" s="2"/>
      <c r="G880" s="2"/>
      <c r="I880" s="4"/>
      <c r="K880" s="4"/>
    </row>
    <row r="881" spans="3:11" ht="12.75" customHeight="1" x14ac:dyDescent="0.2">
      <c r="C881" s="3"/>
      <c r="E881" s="2"/>
      <c r="G881" s="2"/>
      <c r="I881" s="4"/>
      <c r="K881" s="4"/>
    </row>
    <row r="882" spans="3:11" ht="12.75" customHeight="1" x14ac:dyDescent="0.2">
      <c r="C882" s="3"/>
      <c r="E882" s="2"/>
      <c r="G882" s="2"/>
      <c r="I882" s="4"/>
      <c r="K882" s="4"/>
    </row>
    <row r="883" spans="3:11" ht="12.75" customHeight="1" x14ac:dyDescent="0.2">
      <c r="C883" s="3"/>
      <c r="E883" s="2"/>
      <c r="G883" s="2"/>
      <c r="I883" s="4"/>
      <c r="K883" s="4"/>
    </row>
    <row r="884" spans="3:11" ht="12.75" customHeight="1" x14ac:dyDescent="0.2">
      <c r="C884" s="3"/>
      <c r="E884" s="2"/>
      <c r="G884" s="2"/>
      <c r="I884" s="4"/>
      <c r="K884" s="4"/>
    </row>
    <row r="885" spans="3:11" ht="12.75" customHeight="1" x14ac:dyDescent="0.2">
      <c r="C885" s="3"/>
      <c r="E885" s="2"/>
      <c r="G885" s="2"/>
      <c r="I885" s="4"/>
      <c r="K885" s="4"/>
    </row>
    <row r="886" spans="3:11" ht="12.75" customHeight="1" x14ac:dyDescent="0.2">
      <c r="C886" s="3"/>
      <c r="E886" s="2"/>
      <c r="G886" s="2"/>
      <c r="I886" s="4"/>
      <c r="K886" s="4"/>
    </row>
    <row r="887" spans="3:11" ht="12.75" customHeight="1" x14ac:dyDescent="0.2">
      <c r="C887" s="3"/>
      <c r="E887" s="2"/>
      <c r="G887" s="2"/>
      <c r="I887" s="4"/>
      <c r="K887" s="4"/>
    </row>
    <row r="888" spans="3:11" ht="12.75" customHeight="1" x14ac:dyDescent="0.2">
      <c r="C888" s="3"/>
      <c r="E888" s="2"/>
      <c r="G888" s="2"/>
      <c r="I888" s="4"/>
      <c r="K888" s="4"/>
    </row>
    <row r="889" spans="3:11" ht="12.75" customHeight="1" x14ac:dyDescent="0.2">
      <c r="C889" s="3"/>
      <c r="E889" s="2"/>
      <c r="G889" s="2"/>
      <c r="I889" s="4"/>
      <c r="K889" s="4"/>
    </row>
    <row r="890" spans="3:11" ht="12.75" customHeight="1" x14ac:dyDescent="0.2">
      <c r="C890" s="3"/>
      <c r="E890" s="2"/>
      <c r="G890" s="2"/>
      <c r="I890" s="4"/>
      <c r="K890" s="4"/>
    </row>
    <row r="891" spans="3:11" ht="12.75" customHeight="1" x14ac:dyDescent="0.2">
      <c r="C891" s="3"/>
      <c r="E891" s="2"/>
      <c r="G891" s="2"/>
      <c r="I891" s="4"/>
      <c r="K891" s="4"/>
    </row>
    <row r="892" spans="3:11" ht="12.75" customHeight="1" x14ac:dyDescent="0.2">
      <c r="C892" s="3"/>
      <c r="E892" s="2"/>
      <c r="G892" s="2"/>
      <c r="I892" s="4"/>
      <c r="K892" s="4"/>
    </row>
    <row r="893" spans="3:11" ht="12.75" customHeight="1" x14ac:dyDescent="0.2">
      <c r="C893" s="3"/>
      <c r="E893" s="2"/>
      <c r="G893" s="2"/>
      <c r="I893" s="4"/>
      <c r="K893" s="4"/>
    </row>
    <row r="894" spans="3:11" ht="12.75" customHeight="1" x14ac:dyDescent="0.2">
      <c r="C894" s="3"/>
      <c r="E894" s="2"/>
      <c r="G894" s="2"/>
      <c r="I894" s="4"/>
      <c r="K894" s="4"/>
    </row>
    <row r="895" spans="3:11" ht="12.75" customHeight="1" x14ac:dyDescent="0.2">
      <c r="C895" s="3"/>
      <c r="E895" s="2"/>
      <c r="G895" s="2"/>
      <c r="I895" s="4"/>
      <c r="K895" s="4"/>
    </row>
    <row r="896" spans="3:11" ht="12.75" customHeight="1" x14ac:dyDescent="0.2">
      <c r="C896" s="3"/>
      <c r="E896" s="2"/>
      <c r="G896" s="2"/>
      <c r="I896" s="4"/>
      <c r="K896" s="4"/>
    </row>
    <row r="897" spans="3:11" ht="12.75" customHeight="1" x14ac:dyDescent="0.2">
      <c r="C897" s="3"/>
      <c r="E897" s="2"/>
      <c r="G897" s="2"/>
      <c r="I897" s="4"/>
      <c r="K897" s="4"/>
    </row>
    <row r="898" spans="3:11" ht="12.75" customHeight="1" x14ac:dyDescent="0.2">
      <c r="C898" s="3"/>
      <c r="E898" s="2"/>
      <c r="G898" s="2"/>
      <c r="I898" s="4"/>
      <c r="K898" s="4"/>
    </row>
    <row r="899" spans="3:11" ht="12.75" customHeight="1" x14ac:dyDescent="0.2">
      <c r="C899" s="3"/>
      <c r="E899" s="2"/>
      <c r="G899" s="2"/>
      <c r="I899" s="4"/>
      <c r="K899" s="4"/>
    </row>
    <row r="900" spans="3:11" ht="12.75" customHeight="1" x14ac:dyDescent="0.2">
      <c r="C900" s="3"/>
      <c r="E900" s="2"/>
      <c r="G900" s="2"/>
      <c r="I900" s="4"/>
      <c r="K900" s="4"/>
    </row>
    <row r="901" spans="3:11" ht="12.75" customHeight="1" x14ac:dyDescent="0.2">
      <c r="C901" s="3"/>
      <c r="E901" s="2"/>
      <c r="G901" s="2"/>
      <c r="I901" s="4"/>
      <c r="K901" s="4"/>
    </row>
    <row r="902" spans="3:11" ht="12.75" customHeight="1" x14ac:dyDescent="0.2">
      <c r="C902" s="3"/>
      <c r="E902" s="2"/>
      <c r="G902" s="2"/>
      <c r="I902" s="4"/>
      <c r="K902" s="4"/>
    </row>
    <row r="903" spans="3:11" ht="12.75" customHeight="1" x14ac:dyDescent="0.2">
      <c r="C903" s="3"/>
      <c r="E903" s="2"/>
      <c r="G903" s="2"/>
      <c r="I903" s="4"/>
      <c r="K903" s="4"/>
    </row>
    <row r="904" spans="3:11" ht="12.75" customHeight="1" x14ac:dyDescent="0.2">
      <c r="C904" s="3"/>
      <c r="E904" s="2"/>
      <c r="G904" s="2"/>
      <c r="I904" s="4"/>
      <c r="K904" s="4"/>
    </row>
    <row r="905" spans="3:11" ht="12.75" customHeight="1" x14ac:dyDescent="0.2">
      <c r="C905" s="3"/>
      <c r="E905" s="2"/>
      <c r="G905" s="2"/>
      <c r="I905" s="4"/>
      <c r="K905" s="4"/>
    </row>
    <row r="906" spans="3:11" ht="12.75" customHeight="1" x14ac:dyDescent="0.2">
      <c r="C906" s="3"/>
      <c r="E906" s="2"/>
      <c r="G906" s="2"/>
      <c r="I906" s="4"/>
      <c r="K906" s="4"/>
    </row>
    <row r="907" spans="3:11" ht="12.75" customHeight="1" x14ac:dyDescent="0.2">
      <c r="C907" s="3"/>
      <c r="E907" s="2"/>
      <c r="G907" s="2"/>
      <c r="I907" s="4"/>
      <c r="K907" s="4"/>
    </row>
    <row r="908" spans="3:11" ht="12.75" customHeight="1" x14ac:dyDescent="0.2">
      <c r="C908" s="3"/>
      <c r="E908" s="2"/>
      <c r="G908" s="2"/>
      <c r="I908" s="4"/>
      <c r="K908" s="4"/>
    </row>
    <row r="909" spans="3:11" ht="12.75" customHeight="1" x14ac:dyDescent="0.2">
      <c r="C909" s="3"/>
      <c r="E909" s="2"/>
      <c r="G909" s="2"/>
      <c r="I909" s="4"/>
      <c r="K909" s="4"/>
    </row>
    <row r="910" spans="3:11" ht="12.75" customHeight="1" x14ac:dyDescent="0.2">
      <c r="C910" s="3"/>
      <c r="E910" s="2"/>
      <c r="G910" s="2"/>
      <c r="I910" s="4"/>
      <c r="K910" s="4"/>
    </row>
    <row r="911" spans="3:11" ht="12.75" customHeight="1" x14ac:dyDescent="0.2">
      <c r="C911" s="3"/>
      <c r="E911" s="2"/>
      <c r="G911" s="2"/>
      <c r="I911" s="4"/>
      <c r="K911" s="4"/>
    </row>
    <row r="912" spans="3:11" ht="12.75" customHeight="1" x14ac:dyDescent="0.2">
      <c r="C912" s="3"/>
      <c r="E912" s="2"/>
      <c r="G912" s="2"/>
      <c r="I912" s="4"/>
      <c r="K912" s="4"/>
    </row>
    <row r="913" spans="3:11" ht="12.75" customHeight="1" x14ac:dyDescent="0.2">
      <c r="C913" s="3"/>
      <c r="E913" s="2"/>
      <c r="G913" s="2"/>
      <c r="I913" s="4"/>
      <c r="K913" s="4"/>
    </row>
    <row r="914" spans="3:11" ht="12.75" customHeight="1" x14ac:dyDescent="0.2">
      <c r="C914" s="3"/>
      <c r="E914" s="2"/>
      <c r="G914" s="2"/>
      <c r="I914" s="4"/>
      <c r="K914" s="4"/>
    </row>
    <row r="915" spans="3:11" ht="12.75" customHeight="1" x14ac:dyDescent="0.2">
      <c r="C915" s="3"/>
      <c r="E915" s="2"/>
      <c r="G915" s="2"/>
      <c r="I915" s="4"/>
      <c r="K915" s="4"/>
    </row>
    <row r="916" spans="3:11" ht="12.75" customHeight="1" x14ac:dyDescent="0.2">
      <c r="C916" s="3"/>
      <c r="E916" s="2"/>
      <c r="G916" s="2"/>
      <c r="I916" s="4"/>
      <c r="K916" s="4"/>
    </row>
    <row r="917" spans="3:11" ht="12.75" customHeight="1" x14ac:dyDescent="0.2">
      <c r="C917" s="3"/>
      <c r="E917" s="2"/>
      <c r="G917" s="2"/>
      <c r="I917" s="4"/>
      <c r="K917" s="4"/>
    </row>
    <row r="918" spans="3:11" ht="12.75" customHeight="1" x14ac:dyDescent="0.2">
      <c r="C918" s="3"/>
      <c r="E918" s="2"/>
      <c r="G918" s="2"/>
      <c r="I918" s="4"/>
      <c r="K918" s="4"/>
    </row>
    <row r="919" spans="3:11" ht="12.75" customHeight="1" x14ac:dyDescent="0.2">
      <c r="C919" s="3"/>
      <c r="E919" s="2"/>
      <c r="G919" s="2"/>
      <c r="I919" s="4"/>
      <c r="K919" s="4"/>
    </row>
    <row r="920" spans="3:11" ht="12.75" customHeight="1" x14ac:dyDescent="0.2">
      <c r="C920" s="3"/>
      <c r="E920" s="2"/>
      <c r="G920" s="2"/>
      <c r="I920" s="4"/>
      <c r="K920" s="4"/>
    </row>
    <row r="921" spans="3:11" ht="12.75" customHeight="1" x14ac:dyDescent="0.2">
      <c r="C921" s="3"/>
      <c r="E921" s="2"/>
      <c r="G921" s="2"/>
      <c r="I921" s="4"/>
      <c r="K921" s="4"/>
    </row>
    <row r="922" spans="3:11" ht="12.75" customHeight="1" x14ac:dyDescent="0.2">
      <c r="C922" s="3"/>
      <c r="E922" s="2"/>
      <c r="G922" s="2"/>
      <c r="I922" s="4"/>
      <c r="K922" s="4"/>
    </row>
    <row r="923" spans="3:11" ht="12.75" customHeight="1" x14ac:dyDescent="0.2">
      <c r="C923" s="3"/>
      <c r="E923" s="2"/>
      <c r="G923" s="2"/>
      <c r="I923" s="4"/>
      <c r="K923" s="4"/>
    </row>
    <row r="924" spans="3:11" ht="12.75" customHeight="1" x14ac:dyDescent="0.2">
      <c r="C924" s="3"/>
      <c r="E924" s="2"/>
      <c r="G924" s="2"/>
      <c r="I924" s="4"/>
      <c r="K924" s="4"/>
    </row>
    <row r="925" spans="3:11" ht="12.75" customHeight="1" x14ac:dyDescent="0.2">
      <c r="C925" s="3"/>
      <c r="E925" s="2"/>
      <c r="G925" s="2"/>
      <c r="I925" s="4"/>
      <c r="K925" s="4"/>
    </row>
    <row r="926" spans="3:11" ht="12.75" customHeight="1" x14ac:dyDescent="0.2">
      <c r="C926" s="3"/>
      <c r="E926" s="2"/>
      <c r="G926" s="2"/>
      <c r="I926" s="4"/>
      <c r="K926" s="4"/>
    </row>
    <row r="927" spans="3:11" ht="12.75" customHeight="1" x14ac:dyDescent="0.2">
      <c r="C927" s="3"/>
      <c r="E927" s="2"/>
      <c r="G927" s="2"/>
      <c r="I927" s="4"/>
      <c r="K927" s="4"/>
    </row>
    <row r="928" spans="3:11" ht="12.75" customHeight="1" x14ac:dyDescent="0.2">
      <c r="C928" s="3"/>
      <c r="E928" s="2"/>
      <c r="G928" s="2"/>
      <c r="I928" s="4"/>
      <c r="K928" s="4"/>
    </row>
    <row r="929" spans="3:11" ht="12.75" customHeight="1" x14ac:dyDescent="0.2">
      <c r="C929" s="3"/>
      <c r="E929" s="2"/>
      <c r="G929" s="2"/>
      <c r="I929" s="4"/>
      <c r="K929" s="4"/>
    </row>
    <row r="930" spans="3:11" ht="12.75" customHeight="1" x14ac:dyDescent="0.2">
      <c r="C930" s="3"/>
      <c r="E930" s="2"/>
      <c r="G930" s="2"/>
      <c r="I930" s="4"/>
      <c r="K930" s="4"/>
    </row>
    <row r="931" spans="3:11" ht="12.75" customHeight="1" x14ac:dyDescent="0.2">
      <c r="C931" s="3"/>
      <c r="E931" s="2"/>
      <c r="G931" s="2"/>
      <c r="I931" s="4"/>
      <c r="K931" s="4"/>
    </row>
    <row r="932" spans="3:11" ht="12.75" customHeight="1" x14ac:dyDescent="0.2">
      <c r="C932" s="3"/>
      <c r="E932" s="2"/>
      <c r="G932" s="2"/>
      <c r="I932" s="4"/>
      <c r="K932" s="4"/>
    </row>
    <row r="933" spans="3:11" ht="12.75" customHeight="1" x14ac:dyDescent="0.2">
      <c r="C933" s="3"/>
      <c r="E933" s="2"/>
      <c r="G933" s="2"/>
      <c r="I933" s="4"/>
      <c r="K933" s="4"/>
    </row>
    <row r="934" spans="3:11" ht="12.75" customHeight="1" x14ac:dyDescent="0.2">
      <c r="C934" s="3"/>
      <c r="E934" s="2"/>
      <c r="G934" s="2"/>
      <c r="I934" s="4"/>
      <c r="K934" s="4"/>
    </row>
    <row r="935" spans="3:11" ht="12.75" customHeight="1" x14ac:dyDescent="0.2">
      <c r="C935" s="3"/>
      <c r="E935" s="2"/>
      <c r="G935" s="2"/>
      <c r="I935" s="4"/>
      <c r="K935" s="4"/>
    </row>
    <row r="936" spans="3:11" ht="12.75" customHeight="1" x14ac:dyDescent="0.2">
      <c r="C936" s="3"/>
      <c r="E936" s="2"/>
      <c r="G936" s="2"/>
      <c r="I936" s="4"/>
      <c r="K936" s="4"/>
    </row>
    <row r="937" spans="3:11" ht="12.75" customHeight="1" x14ac:dyDescent="0.2">
      <c r="C937" s="3"/>
      <c r="E937" s="2"/>
      <c r="G937" s="2"/>
      <c r="I937" s="4"/>
      <c r="K937" s="4"/>
    </row>
    <row r="938" spans="3:11" ht="12.75" customHeight="1" x14ac:dyDescent="0.2">
      <c r="C938" s="3"/>
      <c r="E938" s="2"/>
      <c r="G938" s="2"/>
      <c r="I938" s="4"/>
      <c r="K938" s="4"/>
    </row>
    <row r="939" spans="3:11" ht="12.75" customHeight="1" x14ac:dyDescent="0.2">
      <c r="C939" s="3"/>
      <c r="E939" s="2"/>
      <c r="G939" s="2"/>
      <c r="I939" s="4"/>
      <c r="K939" s="4"/>
    </row>
    <row r="940" spans="3:11" ht="12.75" customHeight="1" x14ac:dyDescent="0.2">
      <c r="C940" s="3"/>
      <c r="E940" s="2"/>
      <c r="G940" s="2"/>
      <c r="I940" s="4"/>
      <c r="K940" s="4"/>
    </row>
    <row r="941" spans="3:11" ht="12.75" customHeight="1" x14ac:dyDescent="0.2">
      <c r="C941" s="3"/>
      <c r="E941" s="2"/>
      <c r="G941" s="2"/>
      <c r="I941" s="4"/>
      <c r="K941" s="4"/>
    </row>
    <row r="942" spans="3:11" ht="12.75" customHeight="1" x14ac:dyDescent="0.2">
      <c r="C942" s="3"/>
      <c r="E942" s="2"/>
      <c r="G942" s="2"/>
      <c r="I942" s="4"/>
      <c r="K942" s="4"/>
    </row>
    <row r="943" spans="3:11" ht="12.75" customHeight="1" x14ac:dyDescent="0.2">
      <c r="C943" s="3"/>
      <c r="E943" s="2"/>
      <c r="G943" s="2"/>
      <c r="I943" s="4"/>
      <c r="K943" s="4"/>
    </row>
    <row r="944" spans="3:11" ht="12.75" customHeight="1" x14ac:dyDescent="0.2">
      <c r="C944" s="3"/>
      <c r="E944" s="2"/>
      <c r="G944" s="2"/>
      <c r="I944" s="4"/>
      <c r="K944" s="4"/>
    </row>
    <row r="945" spans="3:11" ht="12.75" customHeight="1" x14ac:dyDescent="0.2">
      <c r="C945" s="3"/>
      <c r="E945" s="2"/>
      <c r="G945" s="2"/>
      <c r="I945" s="4"/>
      <c r="K945" s="4"/>
    </row>
    <row r="946" spans="3:11" ht="12.75" customHeight="1" x14ac:dyDescent="0.2">
      <c r="C946" s="3"/>
      <c r="E946" s="2"/>
      <c r="G946" s="2"/>
      <c r="I946" s="4"/>
      <c r="K946" s="4"/>
    </row>
    <row r="947" spans="3:11" ht="12.75" customHeight="1" x14ac:dyDescent="0.2">
      <c r="C947" s="3"/>
      <c r="E947" s="2"/>
      <c r="G947" s="2"/>
      <c r="I947" s="4"/>
      <c r="K947" s="4"/>
    </row>
    <row r="948" spans="3:11" ht="12.75" customHeight="1" x14ac:dyDescent="0.2">
      <c r="C948" s="3"/>
      <c r="E948" s="2"/>
      <c r="G948" s="2"/>
      <c r="I948" s="4"/>
      <c r="K948" s="4"/>
    </row>
    <row r="949" spans="3:11" ht="12.75" customHeight="1" x14ac:dyDescent="0.2">
      <c r="C949" s="3"/>
      <c r="E949" s="2"/>
      <c r="G949" s="2"/>
      <c r="I949" s="4"/>
      <c r="K949" s="4"/>
    </row>
    <row r="950" spans="3:11" ht="12.75" customHeight="1" x14ac:dyDescent="0.2">
      <c r="C950" s="3"/>
      <c r="E950" s="2"/>
      <c r="G950" s="2"/>
      <c r="I950" s="4"/>
      <c r="K950" s="4"/>
    </row>
    <row r="951" spans="3:11" ht="12.75" customHeight="1" x14ac:dyDescent="0.2">
      <c r="C951" s="3"/>
      <c r="E951" s="2"/>
      <c r="G951" s="2"/>
      <c r="I951" s="4"/>
      <c r="K951" s="4"/>
    </row>
    <row r="952" spans="3:11" ht="12.75" customHeight="1" x14ac:dyDescent="0.2">
      <c r="C952" s="3"/>
      <c r="E952" s="2"/>
      <c r="G952" s="2"/>
      <c r="I952" s="4"/>
      <c r="K952" s="4"/>
    </row>
    <row r="953" spans="3:11" ht="12.75" customHeight="1" x14ac:dyDescent="0.2">
      <c r="C953" s="3"/>
      <c r="E953" s="2"/>
      <c r="G953" s="2"/>
      <c r="I953" s="4"/>
      <c r="K953" s="4"/>
    </row>
    <row r="954" spans="3:11" ht="12.75" customHeight="1" x14ac:dyDescent="0.2">
      <c r="C954" s="3"/>
      <c r="E954" s="2"/>
      <c r="G954" s="2"/>
      <c r="I954" s="4"/>
      <c r="K954" s="4"/>
    </row>
    <row r="955" spans="3:11" ht="12.75" customHeight="1" x14ac:dyDescent="0.2">
      <c r="C955" s="3"/>
      <c r="E955" s="2"/>
      <c r="G955" s="2"/>
      <c r="I955" s="4"/>
      <c r="K955" s="4"/>
    </row>
    <row r="956" spans="3:11" ht="12.75" customHeight="1" x14ac:dyDescent="0.2">
      <c r="C956" s="3"/>
      <c r="E956" s="2"/>
      <c r="G956" s="2"/>
      <c r="I956" s="4"/>
      <c r="K956" s="4"/>
    </row>
    <row r="957" spans="3:11" ht="12.75" customHeight="1" x14ac:dyDescent="0.2">
      <c r="C957" s="3"/>
      <c r="E957" s="2"/>
      <c r="G957" s="2"/>
      <c r="I957" s="4"/>
      <c r="K957" s="4"/>
    </row>
    <row r="958" spans="3:11" ht="12.75" customHeight="1" x14ac:dyDescent="0.2">
      <c r="C958" s="3"/>
      <c r="E958" s="2"/>
      <c r="G958" s="2"/>
      <c r="I958" s="4"/>
      <c r="K958" s="4"/>
    </row>
    <row r="959" spans="3:11" ht="12.75" customHeight="1" x14ac:dyDescent="0.2">
      <c r="C959" s="3"/>
      <c r="E959" s="2"/>
      <c r="G959" s="2"/>
      <c r="I959" s="4"/>
      <c r="K959" s="4"/>
    </row>
    <row r="960" spans="3:11" ht="12.75" customHeight="1" x14ac:dyDescent="0.2">
      <c r="C960" s="3"/>
      <c r="E960" s="2"/>
      <c r="G960" s="2"/>
      <c r="I960" s="4"/>
      <c r="K960" s="4"/>
    </row>
    <row r="961" spans="3:11" ht="12.75" customHeight="1" x14ac:dyDescent="0.2">
      <c r="C961" s="3"/>
      <c r="E961" s="2"/>
      <c r="G961" s="2"/>
      <c r="I961" s="4"/>
      <c r="K961" s="4"/>
    </row>
    <row r="962" spans="3:11" ht="12.75" customHeight="1" x14ac:dyDescent="0.2">
      <c r="C962" s="3"/>
      <c r="E962" s="2"/>
      <c r="G962" s="2"/>
      <c r="I962" s="4"/>
      <c r="K962" s="4"/>
    </row>
    <row r="963" spans="3:11" ht="12.75" customHeight="1" x14ac:dyDescent="0.2">
      <c r="C963" s="3"/>
      <c r="E963" s="2"/>
      <c r="G963" s="2"/>
      <c r="I963" s="4"/>
      <c r="K963" s="4"/>
    </row>
    <row r="964" spans="3:11" ht="12.75" customHeight="1" x14ac:dyDescent="0.2">
      <c r="C964" s="3"/>
      <c r="E964" s="2"/>
      <c r="G964" s="2"/>
      <c r="I964" s="4"/>
      <c r="K964" s="4"/>
    </row>
    <row r="965" spans="3:11" ht="12.75" customHeight="1" x14ac:dyDescent="0.2">
      <c r="C965" s="3"/>
      <c r="E965" s="2"/>
      <c r="G965" s="2"/>
      <c r="I965" s="4"/>
      <c r="K965" s="4"/>
    </row>
    <row r="966" spans="3:11" ht="12.75" customHeight="1" x14ac:dyDescent="0.2">
      <c r="C966" s="3"/>
      <c r="E966" s="2"/>
      <c r="G966" s="2"/>
      <c r="I966" s="4"/>
      <c r="K966" s="4"/>
    </row>
    <row r="967" spans="3:11" ht="12.75" customHeight="1" x14ac:dyDescent="0.2">
      <c r="C967" s="3"/>
      <c r="E967" s="2"/>
      <c r="G967" s="2"/>
      <c r="I967" s="4"/>
      <c r="K967" s="4"/>
    </row>
    <row r="968" spans="3:11" ht="12.75" customHeight="1" x14ac:dyDescent="0.2">
      <c r="C968" s="3"/>
      <c r="E968" s="2"/>
      <c r="G968" s="2"/>
      <c r="I968" s="4"/>
      <c r="K968" s="4"/>
    </row>
    <row r="969" spans="3:11" ht="12.75" customHeight="1" x14ac:dyDescent="0.2">
      <c r="C969" s="3"/>
      <c r="E969" s="2"/>
      <c r="G969" s="2"/>
      <c r="I969" s="4"/>
      <c r="K969" s="4"/>
    </row>
    <row r="970" spans="3:11" ht="12.75" customHeight="1" x14ac:dyDescent="0.2">
      <c r="C970" s="3"/>
      <c r="E970" s="2"/>
      <c r="G970" s="2"/>
      <c r="I970" s="4"/>
      <c r="K970" s="4"/>
    </row>
    <row r="971" spans="3:11" ht="12.75" customHeight="1" x14ac:dyDescent="0.2">
      <c r="C971" s="3"/>
      <c r="E971" s="2"/>
      <c r="G971" s="2"/>
      <c r="I971" s="4"/>
      <c r="K971" s="4"/>
    </row>
    <row r="972" spans="3:11" ht="12.75" customHeight="1" x14ac:dyDescent="0.2">
      <c r="C972" s="3"/>
      <c r="E972" s="2"/>
      <c r="G972" s="2"/>
      <c r="I972" s="4"/>
      <c r="K972" s="4"/>
    </row>
    <row r="973" spans="3:11" ht="12.75" customHeight="1" x14ac:dyDescent="0.2">
      <c r="C973" s="3"/>
      <c r="E973" s="2"/>
      <c r="G973" s="2"/>
      <c r="I973" s="4"/>
      <c r="K973" s="4"/>
    </row>
    <row r="974" spans="3:11" ht="12.75" customHeight="1" x14ac:dyDescent="0.2">
      <c r="C974" s="3"/>
      <c r="E974" s="2"/>
      <c r="G974" s="2"/>
      <c r="I974" s="4"/>
      <c r="K974" s="4"/>
    </row>
    <row r="975" spans="3:11" ht="12.75" customHeight="1" x14ac:dyDescent="0.2">
      <c r="C975" s="3"/>
      <c r="E975" s="2"/>
      <c r="G975" s="2"/>
      <c r="I975" s="4"/>
      <c r="K975" s="4"/>
    </row>
    <row r="976" spans="3:11" ht="12.75" customHeight="1" x14ac:dyDescent="0.2">
      <c r="C976" s="3"/>
      <c r="E976" s="2"/>
      <c r="G976" s="2"/>
      <c r="I976" s="4"/>
      <c r="K976" s="4"/>
    </row>
    <row r="977" spans="3:11" ht="12.75" customHeight="1" x14ac:dyDescent="0.2">
      <c r="C977" s="3"/>
      <c r="E977" s="2"/>
      <c r="G977" s="2"/>
      <c r="I977" s="4"/>
      <c r="K977" s="4"/>
    </row>
    <row r="978" spans="3:11" ht="12.75" customHeight="1" x14ac:dyDescent="0.2">
      <c r="C978" s="3"/>
      <c r="E978" s="2"/>
      <c r="G978" s="2"/>
      <c r="I978" s="4"/>
      <c r="K978" s="4"/>
    </row>
    <row r="979" spans="3:11" ht="12.75" customHeight="1" x14ac:dyDescent="0.2">
      <c r="C979" s="3"/>
      <c r="E979" s="2"/>
      <c r="G979" s="2"/>
      <c r="I979" s="4"/>
      <c r="K979" s="4"/>
    </row>
    <row r="980" spans="3:11" ht="12.75" customHeight="1" x14ac:dyDescent="0.2">
      <c r="C980" s="3"/>
      <c r="E980" s="2"/>
      <c r="G980" s="2"/>
      <c r="I980" s="4"/>
      <c r="K980" s="4"/>
    </row>
    <row r="981" spans="3:11" ht="12.75" customHeight="1" x14ac:dyDescent="0.2">
      <c r="C981" s="3"/>
      <c r="E981" s="2"/>
      <c r="G981" s="2"/>
      <c r="I981" s="4"/>
      <c r="K981" s="4"/>
    </row>
    <row r="982" spans="3:11" ht="12.75" customHeight="1" x14ac:dyDescent="0.2">
      <c r="C982" s="3"/>
      <c r="E982" s="2"/>
      <c r="G982" s="2"/>
      <c r="I982" s="4"/>
      <c r="K982" s="4"/>
    </row>
    <row r="983" spans="3:11" ht="12.75" customHeight="1" x14ac:dyDescent="0.2">
      <c r="C983" s="3"/>
      <c r="E983" s="2"/>
      <c r="G983" s="2"/>
      <c r="I983" s="4"/>
      <c r="K983" s="4"/>
    </row>
    <row r="984" spans="3:11" ht="12.75" customHeight="1" x14ac:dyDescent="0.2">
      <c r="C984" s="3"/>
      <c r="E984" s="2"/>
      <c r="G984" s="2"/>
      <c r="I984" s="4"/>
      <c r="K984" s="4"/>
    </row>
    <row r="985" spans="3:11" ht="12.75" customHeight="1" x14ac:dyDescent="0.2">
      <c r="C985" s="3"/>
      <c r="E985" s="2"/>
      <c r="G985" s="2"/>
      <c r="I985" s="4"/>
      <c r="K985" s="4"/>
    </row>
    <row r="986" spans="3:11" ht="12.75" customHeight="1" x14ac:dyDescent="0.2">
      <c r="C986" s="3"/>
      <c r="E986" s="2"/>
      <c r="G986" s="2"/>
      <c r="I986" s="4"/>
      <c r="K986" s="4"/>
    </row>
    <row r="987" spans="3:11" ht="12.75" customHeight="1" x14ac:dyDescent="0.2">
      <c r="C987" s="3"/>
      <c r="E987" s="2"/>
      <c r="G987" s="2"/>
      <c r="I987" s="4"/>
      <c r="K987" s="4"/>
    </row>
    <row r="988" spans="3:11" ht="12.75" customHeight="1" x14ac:dyDescent="0.2">
      <c r="C988" s="3"/>
      <c r="E988" s="2"/>
      <c r="G988" s="2"/>
      <c r="I988" s="4"/>
      <c r="K988" s="4"/>
    </row>
    <row r="989" spans="3:11" ht="12.75" customHeight="1" x14ac:dyDescent="0.2">
      <c r="C989" s="3"/>
      <c r="E989" s="2"/>
      <c r="G989" s="2"/>
      <c r="I989" s="4"/>
      <c r="K989" s="4"/>
    </row>
    <row r="990" spans="3:11" ht="12.75" customHeight="1" x14ac:dyDescent="0.2">
      <c r="C990" s="3"/>
      <c r="E990" s="2"/>
      <c r="G990" s="2"/>
      <c r="I990" s="4"/>
      <c r="K990" s="4"/>
    </row>
    <row r="991" spans="3:11" ht="12.75" customHeight="1" x14ac:dyDescent="0.2">
      <c r="C991" s="3"/>
      <c r="E991" s="2"/>
      <c r="G991" s="2"/>
      <c r="I991" s="4"/>
      <c r="K991" s="4"/>
    </row>
    <row r="992" spans="3:11" ht="12.75" customHeight="1" x14ac:dyDescent="0.2">
      <c r="C992" s="3"/>
      <c r="E992" s="2"/>
      <c r="G992" s="2"/>
      <c r="I992" s="4"/>
      <c r="K992" s="4"/>
    </row>
    <row r="993" spans="3:11" ht="12.75" customHeight="1" x14ac:dyDescent="0.2">
      <c r="C993" s="3"/>
      <c r="E993" s="2"/>
      <c r="G993" s="2"/>
      <c r="I993" s="4"/>
      <c r="K993" s="4"/>
    </row>
    <row r="994" spans="3:11" ht="12.75" customHeight="1" x14ac:dyDescent="0.2">
      <c r="C994" s="3"/>
      <c r="E994" s="2"/>
      <c r="G994" s="2"/>
      <c r="I994" s="4"/>
      <c r="K994" s="4"/>
    </row>
    <row r="995" spans="3:11" ht="12.75" customHeight="1" x14ac:dyDescent="0.2">
      <c r="C995" s="3"/>
      <c r="E995" s="2"/>
      <c r="G995" s="2"/>
      <c r="I995" s="4"/>
      <c r="K995" s="4"/>
    </row>
    <row r="996" spans="3:11" ht="12.75" customHeight="1" x14ac:dyDescent="0.2">
      <c r="C996" s="3"/>
      <c r="E996" s="2"/>
      <c r="G996" s="2"/>
      <c r="I996" s="4"/>
      <c r="K996" s="4"/>
    </row>
    <row r="997" spans="3:11" ht="12.75" customHeight="1" x14ac:dyDescent="0.2">
      <c r="C997" s="3"/>
      <c r="E997" s="2"/>
      <c r="G997" s="2"/>
      <c r="I997" s="4"/>
      <c r="K997" s="4"/>
    </row>
    <row r="998" spans="3:11" ht="12.75" customHeight="1" x14ac:dyDescent="0.2">
      <c r="C998" s="3"/>
      <c r="E998" s="2"/>
      <c r="G998" s="2"/>
      <c r="I998" s="4"/>
      <c r="K998" s="4"/>
    </row>
    <row r="999" spans="3:11" ht="12.75" customHeight="1" x14ac:dyDescent="0.2">
      <c r="C999" s="3"/>
      <c r="E999" s="2"/>
      <c r="G999" s="2"/>
      <c r="I999" s="4"/>
      <c r="K999" s="4"/>
    </row>
    <row r="1000" spans="3:11" ht="12.75" customHeight="1" x14ac:dyDescent="0.2">
      <c r="C1000" s="3"/>
      <c r="E1000" s="2"/>
      <c r="G1000" s="2"/>
      <c r="I1000" s="4"/>
      <c r="K1000" s="4"/>
    </row>
    <row r="1001" spans="3:11" ht="12.75" customHeight="1" x14ac:dyDescent="0.2">
      <c r="C1001" s="3"/>
      <c r="E1001" s="2"/>
      <c r="G1001" s="2"/>
      <c r="I1001" s="4"/>
      <c r="K1001" s="4"/>
    </row>
  </sheetData>
  <mergeCells count="1">
    <mergeCell ref="B2:N2"/>
  </mergeCells>
  <phoneticPr fontId="11" type="noConversion"/>
  <pageMargins left="0.74803149606299213" right="0.74803149606299213" top="0.98425196850393704" bottom="0.98425196850393704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11D0-77B3-4DD9-89CD-615B920274F7}">
  <dimension ref="B1:D32"/>
  <sheetViews>
    <sheetView showGridLines="0" workbookViewId="0">
      <selection activeCell="C33" sqref="C33"/>
    </sheetView>
  </sheetViews>
  <sheetFormatPr defaultColWidth="9.140625" defaultRowHeight="12.75" x14ac:dyDescent="0.2"/>
  <cols>
    <col min="1" max="1" width="9.140625" style="29"/>
    <col min="2" max="2" width="9.28515625" style="29" customWidth="1"/>
    <col min="3" max="3" width="8.28515625" style="29" bestFit="1" customWidth="1"/>
    <col min="4" max="16384" width="9.140625" style="29"/>
  </cols>
  <sheetData>
    <row r="1" spans="2:4" ht="13.5" thickBot="1" x14ac:dyDescent="0.25"/>
    <row r="2" spans="2:4" ht="13.5" customHeight="1" x14ac:dyDescent="0.25">
      <c r="B2" s="222" t="s">
        <v>67</v>
      </c>
      <c r="C2" s="223"/>
      <c r="D2" s="47"/>
    </row>
    <row r="3" spans="2:4" ht="12.75" customHeight="1" x14ac:dyDescent="0.25">
      <c r="B3" s="218" t="s">
        <v>66</v>
      </c>
      <c r="C3" s="219"/>
      <c r="D3" s="47"/>
    </row>
    <row r="4" spans="2:4" ht="12.75" customHeight="1" x14ac:dyDescent="0.25">
      <c r="B4" s="218" t="s">
        <v>65</v>
      </c>
      <c r="C4" s="219"/>
      <c r="D4" s="47"/>
    </row>
    <row r="5" spans="2:4" ht="14.25" customHeight="1" thickBot="1" x14ac:dyDescent="0.3">
      <c r="B5" s="220" t="s">
        <v>1</v>
      </c>
      <c r="C5" s="221"/>
      <c r="D5" s="47"/>
    </row>
    <row r="6" spans="2:4" ht="14.25" thickBot="1" x14ac:dyDescent="0.3">
      <c r="B6" s="156" t="s">
        <v>44</v>
      </c>
      <c r="C6" s="157" t="s">
        <v>45</v>
      </c>
    </row>
    <row r="7" spans="2:4" ht="15" x14ac:dyDescent="0.25">
      <c r="B7" s="158" t="s">
        <v>20</v>
      </c>
      <c r="C7" s="159">
        <v>20000</v>
      </c>
    </row>
    <row r="8" spans="2:4" ht="15" x14ac:dyDescent="0.25">
      <c r="B8" s="38" t="s">
        <v>21</v>
      </c>
      <c r="C8" s="46">
        <v>23561</v>
      </c>
    </row>
    <row r="9" spans="2:4" ht="15" x14ac:dyDescent="0.25">
      <c r="B9" s="38" t="s">
        <v>22</v>
      </c>
      <c r="C9" s="46">
        <v>15025</v>
      </c>
    </row>
    <row r="10" spans="2:4" ht="15" x14ac:dyDescent="0.25">
      <c r="B10" s="38" t="s">
        <v>23</v>
      </c>
      <c r="C10" s="46">
        <v>22143</v>
      </c>
    </row>
    <row r="11" spans="2:4" ht="15" x14ac:dyDescent="0.25">
      <c r="B11" s="38" t="s">
        <v>24</v>
      </c>
      <c r="C11" s="46">
        <v>16939</v>
      </c>
    </row>
    <row r="12" spans="2:4" ht="15" x14ac:dyDescent="0.25">
      <c r="B12" s="38" t="s">
        <v>25</v>
      </c>
      <c r="C12" s="46">
        <v>12456</v>
      </c>
    </row>
    <row r="13" spans="2:4" ht="15" x14ac:dyDescent="0.25">
      <c r="B13" s="38" t="s">
        <v>26</v>
      </c>
      <c r="C13" s="46">
        <v>25000</v>
      </c>
    </row>
    <row r="14" spans="2:4" ht="15" x14ac:dyDescent="0.25">
      <c r="B14" s="38" t="s">
        <v>27</v>
      </c>
      <c r="C14" s="46">
        <v>25000</v>
      </c>
    </row>
    <row r="15" spans="2:4" ht="15" x14ac:dyDescent="0.25">
      <c r="B15" s="38" t="s">
        <v>28</v>
      </c>
      <c r="C15" s="46">
        <v>25000</v>
      </c>
    </row>
    <row r="16" spans="2:4" ht="15" x14ac:dyDescent="0.25">
      <c r="B16" s="38" t="s">
        <v>29</v>
      </c>
      <c r="C16" s="46">
        <v>25000</v>
      </c>
    </row>
    <row r="17" spans="2:3" ht="15" x14ac:dyDescent="0.25">
      <c r="B17" s="37" t="s">
        <v>30</v>
      </c>
      <c r="C17" s="79">
        <v>26000</v>
      </c>
    </row>
    <row r="18" spans="2:3" ht="15" x14ac:dyDescent="0.25">
      <c r="B18" s="37" t="s">
        <v>31</v>
      </c>
      <c r="C18" s="79">
        <v>26000</v>
      </c>
    </row>
    <row r="19" spans="2:3" ht="15" x14ac:dyDescent="0.25">
      <c r="B19" s="38" t="s">
        <v>32</v>
      </c>
      <c r="C19" s="79">
        <v>28000</v>
      </c>
    </row>
    <row r="20" spans="2:3" ht="15" x14ac:dyDescent="0.25">
      <c r="B20" s="37" t="s">
        <v>33</v>
      </c>
      <c r="C20" s="79">
        <v>28000</v>
      </c>
    </row>
    <row r="21" spans="2:3" ht="15" x14ac:dyDescent="0.25">
      <c r="B21" s="37" t="s">
        <v>34</v>
      </c>
      <c r="C21" s="80">
        <v>29000</v>
      </c>
    </row>
    <row r="22" spans="2:3" ht="15" x14ac:dyDescent="0.25">
      <c r="B22" s="37" t="s">
        <v>35</v>
      </c>
      <c r="C22" s="80">
        <v>29000</v>
      </c>
    </row>
    <row r="23" spans="2:3" ht="15" x14ac:dyDescent="0.25">
      <c r="B23" s="37" t="s">
        <v>36</v>
      </c>
      <c r="C23" s="80">
        <v>30000</v>
      </c>
    </row>
    <row r="24" spans="2:3" ht="15" x14ac:dyDescent="0.25">
      <c r="B24" s="37" t="s">
        <v>37</v>
      </c>
      <c r="C24" s="80">
        <v>30000</v>
      </c>
    </row>
    <row r="25" spans="2:3" ht="15" x14ac:dyDescent="0.25">
      <c r="B25" s="37" t="s">
        <v>38</v>
      </c>
      <c r="C25" s="80">
        <v>25000</v>
      </c>
    </row>
    <row r="26" spans="2:3" ht="15" x14ac:dyDescent="0.25">
      <c r="B26" s="37" t="s">
        <v>39</v>
      </c>
      <c r="C26" s="81">
        <v>30000</v>
      </c>
    </row>
    <row r="27" spans="2:3" ht="15" x14ac:dyDescent="0.25">
      <c r="B27" s="45" t="s">
        <v>40</v>
      </c>
      <c r="C27" s="81">
        <v>25000</v>
      </c>
    </row>
    <row r="28" spans="2:3" ht="15" x14ac:dyDescent="0.25">
      <c r="B28" s="45" t="s">
        <v>41</v>
      </c>
      <c r="C28" s="81">
        <v>15000</v>
      </c>
    </row>
    <row r="29" spans="2:3" ht="15" x14ac:dyDescent="0.25">
      <c r="B29" s="45" t="s">
        <v>42</v>
      </c>
      <c r="C29" s="81">
        <v>35000</v>
      </c>
    </row>
    <row r="30" spans="2:3" ht="15" x14ac:dyDescent="0.25">
      <c r="B30" s="45" t="s">
        <v>62</v>
      </c>
      <c r="C30" s="81">
        <v>30000</v>
      </c>
    </row>
    <row r="31" spans="2:3" ht="15" x14ac:dyDescent="0.25">
      <c r="B31" s="45" t="s">
        <v>64</v>
      </c>
      <c r="C31" s="81">
        <v>30000</v>
      </c>
    </row>
    <row r="32" spans="2:3" ht="15.75" thickBot="1" x14ac:dyDescent="0.3">
      <c r="B32" s="160" t="s">
        <v>78</v>
      </c>
      <c r="C32" s="82">
        <v>35000</v>
      </c>
    </row>
  </sheetData>
  <mergeCells count="4">
    <mergeCell ref="B3:C3"/>
    <mergeCell ref="B4:C4"/>
    <mergeCell ref="B5:C5"/>
    <mergeCell ref="B2:C2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E45C5-1BF9-4A94-9A44-F083CCA8CF8F}">
  <dimension ref="A1:L32"/>
  <sheetViews>
    <sheetView showGridLines="0" workbookViewId="0">
      <selection activeCell="C33" sqref="C33"/>
    </sheetView>
  </sheetViews>
  <sheetFormatPr defaultColWidth="9.140625" defaultRowHeight="12.75" x14ac:dyDescent="0.2"/>
  <cols>
    <col min="1" max="2" width="9.140625" style="29"/>
    <col min="3" max="3" width="9.5703125" style="29" bestFit="1" customWidth="1"/>
    <col min="4" max="4" width="4.7109375" style="29" customWidth="1"/>
    <col min="5" max="10" width="9.140625" style="29"/>
    <col min="11" max="11" width="15.5703125" style="29" customWidth="1"/>
    <col min="12" max="16384" width="9.140625" style="29"/>
  </cols>
  <sheetData>
    <row r="1" spans="1:12" ht="16.5" thickBot="1" x14ac:dyDescent="0.3">
      <c r="A1" s="44"/>
      <c r="B1" s="44"/>
      <c r="C1" s="44"/>
      <c r="D1" s="44"/>
      <c r="F1" s="42"/>
      <c r="G1" s="41"/>
      <c r="H1" s="41"/>
      <c r="I1" s="41"/>
      <c r="J1" s="41"/>
      <c r="K1" s="41"/>
      <c r="L1" s="41"/>
    </row>
    <row r="2" spans="1:12" ht="15.75" x14ac:dyDescent="0.25">
      <c r="A2" s="44"/>
      <c r="B2" s="222" t="s">
        <v>67</v>
      </c>
      <c r="C2" s="223"/>
      <c r="D2" s="44"/>
      <c r="F2" s="42"/>
      <c r="G2" s="41"/>
      <c r="H2" s="41"/>
      <c r="I2" s="41"/>
      <c r="J2" s="41"/>
      <c r="K2" s="41"/>
      <c r="L2" s="41"/>
    </row>
    <row r="3" spans="1:12" ht="12.75" customHeight="1" x14ac:dyDescent="0.25">
      <c r="A3" s="44"/>
      <c r="B3" s="218" t="s">
        <v>66</v>
      </c>
      <c r="C3" s="219"/>
      <c r="D3" s="44"/>
      <c r="F3" s="42"/>
      <c r="G3" s="41"/>
      <c r="H3" s="41"/>
      <c r="I3" s="41"/>
      <c r="J3" s="41"/>
      <c r="K3" s="41"/>
      <c r="L3" s="41"/>
    </row>
    <row r="4" spans="1:12" ht="12.75" customHeight="1" x14ac:dyDescent="0.25">
      <c r="A4" s="44"/>
      <c r="B4" s="218" t="s">
        <v>65</v>
      </c>
      <c r="C4" s="219"/>
      <c r="D4" s="44"/>
      <c r="F4" s="42"/>
      <c r="G4" s="41"/>
      <c r="H4" s="41"/>
      <c r="I4" s="41"/>
      <c r="J4" s="41"/>
      <c r="K4" s="41"/>
      <c r="L4" s="41"/>
    </row>
    <row r="5" spans="1:12" ht="12.75" customHeight="1" thickBot="1" x14ac:dyDescent="0.3">
      <c r="A5" s="43"/>
      <c r="B5" s="220" t="s">
        <v>0</v>
      </c>
      <c r="C5" s="221"/>
      <c r="D5" s="43"/>
      <c r="F5" s="42"/>
      <c r="G5" s="41"/>
      <c r="H5" s="41"/>
      <c r="I5" s="41"/>
      <c r="J5" s="41"/>
      <c r="K5" s="41"/>
      <c r="L5" s="41"/>
    </row>
    <row r="6" spans="1:12" ht="14.25" thickBot="1" x14ac:dyDescent="0.3">
      <c r="B6" s="156" t="s">
        <v>44</v>
      </c>
      <c r="C6" s="161" t="s">
        <v>45</v>
      </c>
    </row>
    <row r="7" spans="1:12" ht="15" x14ac:dyDescent="0.25">
      <c r="B7" s="158" t="s">
        <v>20</v>
      </c>
      <c r="C7" s="162">
        <v>4500</v>
      </c>
    </row>
    <row r="8" spans="1:12" ht="15" x14ac:dyDescent="0.25">
      <c r="B8" s="38" t="s">
        <v>21</v>
      </c>
      <c r="C8" s="39">
        <v>5271</v>
      </c>
    </row>
    <row r="9" spans="1:12" ht="15" x14ac:dyDescent="0.25">
      <c r="B9" s="38" t="s">
        <v>22</v>
      </c>
      <c r="C9" s="39">
        <v>6090</v>
      </c>
    </row>
    <row r="10" spans="1:12" ht="15" x14ac:dyDescent="0.25">
      <c r="B10" s="38" t="s">
        <v>23</v>
      </c>
      <c r="C10" s="39">
        <v>7228</v>
      </c>
    </row>
    <row r="11" spans="1:12" ht="15" x14ac:dyDescent="0.25">
      <c r="B11" s="38" t="s">
        <v>24</v>
      </c>
      <c r="C11" s="39">
        <v>11894</v>
      </c>
    </row>
    <row r="12" spans="1:12" ht="15" x14ac:dyDescent="0.25">
      <c r="B12" s="38" t="s">
        <v>25</v>
      </c>
      <c r="C12" s="39">
        <v>11606</v>
      </c>
    </row>
    <row r="13" spans="1:12" ht="15" x14ac:dyDescent="0.25">
      <c r="B13" s="38" t="s">
        <v>26</v>
      </c>
      <c r="C13" s="39">
        <v>16840</v>
      </c>
    </row>
    <row r="14" spans="1:12" ht="15" x14ac:dyDescent="0.25">
      <c r="B14" s="38" t="s">
        <v>27</v>
      </c>
      <c r="C14" s="39">
        <v>17017</v>
      </c>
    </row>
    <row r="15" spans="1:12" ht="15" x14ac:dyDescent="0.25">
      <c r="B15" s="38" t="s">
        <v>28</v>
      </c>
      <c r="C15" s="39">
        <v>8379</v>
      </c>
    </row>
    <row r="16" spans="1:12" ht="15" x14ac:dyDescent="0.25">
      <c r="B16" s="38" t="s">
        <v>29</v>
      </c>
      <c r="C16" s="39">
        <v>9747</v>
      </c>
    </row>
    <row r="17" spans="2:3" ht="15" x14ac:dyDescent="0.25">
      <c r="B17" s="37" t="s">
        <v>30</v>
      </c>
      <c r="C17" s="83">
        <v>13338</v>
      </c>
    </row>
    <row r="18" spans="2:3" ht="15" x14ac:dyDescent="0.25">
      <c r="B18" s="38" t="s">
        <v>31</v>
      </c>
      <c r="C18" s="83">
        <f>'[1]TOTAL MANGO PRODUCTION'!$B$45</f>
        <v>14122</v>
      </c>
    </row>
    <row r="19" spans="2:3" ht="15" x14ac:dyDescent="0.25">
      <c r="B19" s="38" t="s">
        <v>32</v>
      </c>
      <c r="C19" s="83">
        <f>'[2]Totals 2012.2013'!$D$27</f>
        <v>9330.9299999999985</v>
      </c>
    </row>
    <row r="20" spans="2:3" ht="15" x14ac:dyDescent="0.25">
      <c r="B20" s="37" t="s">
        <v>33</v>
      </c>
      <c r="C20" s="36">
        <f>'[3]Totals 2013.2014'!$D$29</f>
        <v>13598.915500000001</v>
      </c>
    </row>
    <row r="21" spans="2:3" ht="15" x14ac:dyDescent="0.25">
      <c r="B21" s="37" t="s">
        <v>34</v>
      </c>
      <c r="C21" s="36">
        <f>'[4]Totals 2014.2015'!$D$42</f>
        <v>18714.233099999998</v>
      </c>
    </row>
    <row r="22" spans="2:3" ht="15" x14ac:dyDescent="0.25">
      <c r="B22" s="37" t="s">
        <v>35</v>
      </c>
      <c r="C22" s="36">
        <f>'[1]TOTAL MANGO PRODUCTION'!$B$49</f>
        <v>5382.3</v>
      </c>
    </row>
    <row r="23" spans="2:3" ht="15" x14ac:dyDescent="0.25">
      <c r="B23" s="37" t="s">
        <v>36</v>
      </c>
      <c r="C23" s="36">
        <f>'[5]Processing Recon All'!$B$76</f>
        <v>15525.645</v>
      </c>
    </row>
    <row r="24" spans="2:3" ht="15" x14ac:dyDescent="0.25">
      <c r="B24" s="37" t="s">
        <v>37</v>
      </c>
      <c r="C24" s="36">
        <f>[6]DRIED!$B$36</f>
        <v>12695.162000000002</v>
      </c>
    </row>
    <row r="25" spans="2:3" ht="15" x14ac:dyDescent="0.25">
      <c r="B25" s="37" t="s">
        <v>38</v>
      </c>
      <c r="C25" s="36">
        <f>[6]DRIED!$B$37</f>
        <v>9905.8633000000009</v>
      </c>
    </row>
    <row r="26" spans="2:3" ht="15" x14ac:dyDescent="0.25">
      <c r="B26" s="37" t="s">
        <v>39</v>
      </c>
      <c r="C26" s="36">
        <v>17218</v>
      </c>
    </row>
    <row r="27" spans="2:3" ht="15" x14ac:dyDescent="0.25">
      <c r="B27" s="37" t="s">
        <v>40</v>
      </c>
      <c r="C27" s="36">
        <v>12647.632</v>
      </c>
    </row>
    <row r="28" spans="2:3" ht="15" x14ac:dyDescent="0.25">
      <c r="B28" s="37" t="s">
        <v>41</v>
      </c>
      <c r="C28" s="36">
        <v>13396.929</v>
      </c>
    </row>
    <row r="29" spans="2:3" ht="15" x14ac:dyDescent="0.25">
      <c r="B29" s="37" t="s">
        <v>42</v>
      </c>
      <c r="C29" s="36">
        <v>14743.790999999999</v>
      </c>
    </row>
    <row r="30" spans="2:3" ht="15" x14ac:dyDescent="0.25">
      <c r="B30" s="37" t="s">
        <v>62</v>
      </c>
      <c r="C30" s="36">
        <v>9784</v>
      </c>
    </row>
    <row r="31" spans="2:3" ht="15" x14ac:dyDescent="0.25">
      <c r="B31" s="37" t="s">
        <v>64</v>
      </c>
      <c r="C31" s="36">
        <v>7863.75</v>
      </c>
    </row>
    <row r="32" spans="2:3" ht="15.75" thickBot="1" x14ac:dyDescent="0.3">
      <c r="B32" s="160" t="s">
        <v>78</v>
      </c>
      <c r="C32" s="35">
        <v>14515.3</v>
      </c>
    </row>
  </sheetData>
  <mergeCells count="4">
    <mergeCell ref="B5:C5"/>
    <mergeCell ref="B2:C2"/>
    <mergeCell ref="B4:C4"/>
    <mergeCell ref="B3:C3"/>
  </mergeCells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CC8D-EA8C-47AF-97B1-6D7EBD0DA709}">
  <dimension ref="A1:D34"/>
  <sheetViews>
    <sheetView showGridLines="0" topLeftCell="A3" workbookViewId="0">
      <selection activeCell="C35" sqref="C35"/>
    </sheetView>
  </sheetViews>
  <sheetFormatPr defaultColWidth="9.140625" defaultRowHeight="12.75" x14ac:dyDescent="0.2"/>
  <cols>
    <col min="1" max="2" width="9.140625" style="29"/>
    <col min="3" max="3" width="8.5703125" style="29" bestFit="1" customWidth="1"/>
    <col min="4" max="4" width="4.5703125" style="29" customWidth="1"/>
    <col min="5" max="16384" width="9.140625" style="29"/>
  </cols>
  <sheetData>
    <row r="1" spans="1:4" ht="13.5" thickBot="1" x14ac:dyDescent="0.25"/>
    <row r="2" spans="1:4" ht="15.75" customHeight="1" x14ac:dyDescent="0.25">
      <c r="A2" s="34"/>
      <c r="B2" s="222" t="s">
        <v>67</v>
      </c>
      <c r="C2" s="223"/>
      <c r="D2" s="34"/>
    </row>
    <row r="3" spans="1:4" ht="12.75" customHeight="1" x14ac:dyDescent="0.25">
      <c r="A3" s="34"/>
      <c r="B3" s="218" t="s">
        <v>66</v>
      </c>
      <c r="C3" s="219"/>
      <c r="D3" s="34"/>
    </row>
    <row r="4" spans="1:4" ht="12.75" customHeight="1" x14ac:dyDescent="0.25">
      <c r="A4" s="34"/>
      <c r="B4" s="218" t="s">
        <v>65</v>
      </c>
      <c r="C4" s="219"/>
      <c r="D4" s="34"/>
    </row>
    <row r="5" spans="1:4" ht="12.75" customHeight="1" thickBot="1" x14ac:dyDescent="0.3">
      <c r="B5" s="220" t="s">
        <v>2</v>
      </c>
      <c r="C5" s="221"/>
    </row>
    <row r="6" spans="1:4" hidden="1" x14ac:dyDescent="0.2">
      <c r="B6" s="33" t="s">
        <v>46</v>
      </c>
      <c r="C6" s="32">
        <v>500</v>
      </c>
    </row>
    <row r="7" spans="1:4" hidden="1" x14ac:dyDescent="0.2">
      <c r="B7" s="33" t="s">
        <v>47</v>
      </c>
      <c r="C7" s="32">
        <v>500</v>
      </c>
    </row>
    <row r="8" spans="1:4" ht="14.25" thickBot="1" x14ac:dyDescent="0.3">
      <c r="B8" s="156" t="s">
        <v>44</v>
      </c>
      <c r="C8" s="163" t="s">
        <v>45</v>
      </c>
    </row>
    <row r="9" spans="1:4" ht="15" x14ac:dyDescent="0.25">
      <c r="B9" s="158" t="s">
        <v>20</v>
      </c>
      <c r="C9" s="164">
        <v>9500</v>
      </c>
    </row>
    <row r="10" spans="1:4" ht="15" x14ac:dyDescent="0.25">
      <c r="B10" s="38" t="s">
        <v>21</v>
      </c>
      <c r="C10" s="89">
        <v>15153</v>
      </c>
    </row>
    <row r="11" spans="1:4" ht="15" x14ac:dyDescent="0.25">
      <c r="B11" s="38" t="s">
        <v>22</v>
      </c>
      <c r="C11" s="89">
        <v>11761</v>
      </c>
    </row>
    <row r="12" spans="1:4" ht="15" x14ac:dyDescent="0.25">
      <c r="B12" s="38" t="s">
        <v>23</v>
      </c>
      <c r="C12" s="89">
        <v>19868</v>
      </c>
    </row>
    <row r="13" spans="1:4" ht="15" x14ac:dyDescent="0.25">
      <c r="B13" s="38" t="s">
        <v>24</v>
      </c>
      <c r="C13" s="89">
        <v>34922</v>
      </c>
    </row>
    <row r="14" spans="1:4" ht="15" x14ac:dyDescent="0.25">
      <c r="B14" s="38" t="s">
        <v>25</v>
      </c>
      <c r="C14" s="89">
        <v>16174</v>
      </c>
    </row>
    <row r="15" spans="1:4" ht="15" x14ac:dyDescent="0.25">
      <c r="B15" s="38" t="s">
        <v>26</v>
      </c>
      <c r="C15" s="89">
        <v>18550</v>
      </c>
    </row>
    <row r="16" spans="1:4" ht="15" x14ac:dyDescent="0.25">
      <c r="B16" s="38" t="s">
        <v>27</v>
      </c>
      <c r="C16" s="89">
        <v>32473</v>
      </c>
    </row>
    <row r="17" spans="2:3" ht="15" x14ac:dyDescent="0.25">
      <c r="B17" s="38" t="s">
        <v>28</v>
      </c>
      <c r="C17" s="89">
        <v>14316</v>
      </c>
    </row>
    <row r="18" spans="2:3" ht="15" x14ac:dyDescent="0.25">
      <c r="B18" s="38" t="s">
        <v>29</v>
      </c>
      <c r="C18" s="89">
        <v>17390</v>
      </c>
    </row>
    <row r="19" spans="2:3" ht="15" customHeight="1" x14ac:dyDescent="0.25">
      <c r="B19" s="38" t="s">
        <v>30</v>
      </c>
      <c r="C19" s="92">
        <v>16190</v>
      </c>
    </row>
    <row r="20" spans="2:3" ht="15" x14ac:dyDescent="0.25">
      <c r="B20" s="38" t="s">
        <v>31</v>
      </c>
      <c r="C20" s="92">
        <f>'[1]TOTAL MANGO PRODUCTION'!$F$45</f>
        <v>18797</v>
      </c>
    </row>
    <row r="21" spans="2:3" ht="15" x14ac:dyDescent="0.25">
      <c r="B21" s="38" t="s">
        <v>32</v>
      </c>
      <c r="C21" s="92">
        <f>'[2]Totals 2012.2013'!$B$27</f>
        <v>11195.397000000001</v>
      </c>
    </row>
    <row r="22" spans="2:3" ht="15" x14ac:dyDescent="0.25">
      <c r="B22" s="38" t="s">
        <v>33</v>
      </c>
      <c r="C22" s="92">
        <v>12661</v>
      </c>
    </row>
    <row r="23" spans="2:3" ht="15" x14ac:dyDescent="0.25">
      <c r="B23" s="38" t="s">
        <v>34</v>
      </c>
      <c r="C23" s="92">
        <v>23781</v>
      </c>
    </row>
    <row r="24" spans="2:3" ht="15" x14ac:dyDescent="0.25">
      <c r="B24" s="38" t="s">
        <v>35</v>
      </c>
      <c r="C24" s="92">
        <v>11303</v>
      </c>
    </row>
    <row r="25" spans="2:3" ht="15" x14ac:dyDescent="0.25">
      <c r="B25" s="38" t="s">
        <v>36</v>
      </c>
      <c r="C25" s="92">
        <v>15289</v>
      </c>
    </row>
    <row r="26" spans="2:3" ht="15" x14ac:dyDescent="0.25">
      <c r="B26" s="48" t="s">
        <v>37</v>
      </c>
      <c r="C26" s="92">
        <f>[6]JUICE!$B$39</f>
        <v>10086.710000000001</v>
      </c>
    </row>
    <row r="27" spans="2:3" ht="15" x14ac:dyDescent="0.25">
      <c r="B27" s="48" t="s">
        <v>38</v>
      </c>
      <c r="C27" s="92">
        <f>[6]JUICE!$B$40</f>
        <v>15547.352000000003</v>
      </c>
    </row>
    <row r="28" spans="2:3" ht="15" x14ac:dyDescent="0.25">
      <c r="B28" s="48" t="s">
        <v>39</v>
      </c>
      <c r="C28" s="92">
        <v>9087</v>
      </c>
    </row>
    <row r="29" spans="2:3" ht="15" x14ac:dyDescent="0.25">
      <c r="B29" s="48" t="s">
        <v>40</v>
      </c>
      <c r="C29" s="92">
        <v>7110.9179999999997</v>
      </c>
    </row>
    <row r="30" spans="2:3" ht="15" x14ac:dyDescent="0.25">
      <c r="B30" s="48" t="s">
        <v>41</v>
      </c>
      <c r="C30" s="92">
        <v>6176.1610000000001</v>
      </c>
    </row>
    <row r="31" spans="2:3" ht="15" x14ac:dyDescent="0.25">
      <c r="B31" s="48" t="s">
        <v>42</v>
      </c>
      <c r="C31" s="92">
        <v>8499.2469999999994</v>
      </c>
    </row>
    <row r="32" spans="2:3" ht="15" x14ac:dyDescent="0.25">
      <c r="B32" s="48" t="s">
        <v>62</v>
      </c>
      <c r="C32" s="92">
        <v>10578</v>
      </c>
    </row>
    <row r="33" spans="2:3" ht="15" x14ac:dyDescent="0.25">
      <c r="B33" s="48" t="s">
        <v>64</v>
      </c>
      <c r="C33" s="92">
        <v>5990.11</v>
      </c>
    </row>
    <row r="34" spans="2:3" ht="15.75" thickBot="1" x14ac:dyDescent="0.3">
      <c r="B34" s="160" t="s">
        <v>78</v>
      </c>
      <c r="C34" s="212">
        <v>10190.86</v>
      </c>
    </row>
  </sheetData>
  <mergeCells count="4">
    <mergeCell ref="B2:C2"/>
    <mergeCell ref="B3:C3"/>
    <mergeCell ref="B4:C4"/>
    <mergeCell ref="B5:C5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74"/>
  <sheetViews>
    <sheetView showGridLines="0" topLeftCell="C1" zoomScale="90" zoomScaleNormal="90" workbookViewId="0">
      <selection activeCell="F33" sqref="F33"/>
    </sheetView>
  </sheetViews>
  <sheetFormatPr defaultColWidth="12.7109375" defaultRowHeight="15" customHeight="1" x14ac:dyDescent="0.25"/>
  <cols>
    <col min="1" max="1" width="13" hidden="1" customWidth="1"/>
    <col min="2" max="2" width="8.7109375" hidden="1" customWidth="1"/>
    <col min="3" max="3" width="9.85546875" bestFit="1" customWidth="1"/>
    <col min="4" max="4" width="8.7109375" style="63" customWidth="1"/>
    <col min="5" max="5" width="11.42578125" style="63" customWidth="1"/>
    <col min="6" max="6" width="13.28515625" style="62" bestFit="1" customWidth="1"/>
    <col min="7" max="26" width="8.7109375" customWidth="1"/>
  </cols>
  <sheetData>
    <row r="1" spans="1:6" ht="12.75" customHeight="1" thickBot="1" x14ac:dyDescent="0.3">
      <c r="A1" s="7"/>
      <c r="B1" s="8"/>
    </row>
    <row r="2" spans="1:6" ht="12.75" customHeight="1" x14ac:dyDescent="0.25">
      <c r="A2" s="26"/>
      <c r="B2" s="27"/>
      <c r="D2" s="224" t="s">
        <v>67</v>
      </c>
      <c r="E2" s="225"/>
      <c r="F2" s="61"/>
    </row>
    <row r="3" spans="1:6" ht="16.5" thickBot="1" x14ac:dyDescent="0.3">
      <c r="A3" s="9"/>
      <c r="B3" s="25"/>
      <c r="D3" s="226" t="s">
        <v>66</v>
      </c>
      <c r="E3" s="227"/>
      <c r="F3" s="61"/>
    </row>
    <row r="4" spans="1:6" ht="15.75" x14ac:dyDescent="0.25">
      <c r="A4" s="22" t="s">
        <v>52</v>
      </c>
      <c r="B4" s="28" t="s">
        <v>51</v>
      </c>
      <c r="D4" s="226" t="s">
        <v>72</v>
      </c>
      <c r="E4" s="227"/>
      <c r="F4" s="61"/>
    </row>
    <row r="5" spans="1:6" ht="16.5" thickBot="1" x14ac:dyDescent="0.3">
      <c r="A5" s="23"/>
      <c r="B5" s="10">
        <v>6964</v>
      </c>
      <c r="D5" s="226" t="s">
        <v>70</v>
      </c>
      <c r="E5" s="227"/>
      <c r="F5" s="61"/>
    </row>
    <row r="6" spans="1:6" ht="15.75" x14ac:dyDescent="0.25">
      <c r="A6" s="23"/>
      <c r="B6" s="10"/>
      <c r="D6" s="167" t="s">
        <v>44</v>
      </c>
      <c r="E6" s="168" t="s">
        <v>73</v>
      </c>
      <c r="F6" s="169" t="s">
        <v>74</v>
      </c>
    </row>
    <row r="7" spans="1:6" ht="12.75" customHeight="1" x14ac:dyDescent="0.25">
      <c r="A7" s="11">
        <v>10.95</v>
      </c>
      <c r="B7" s="10">
        <v>24513</v>
      </c>
      <c r="D7" s="170" t="s">
        <v>20</v>
      </c>
      <c r="E7" s="165">
        <f t="shared" ref="E7:E30" si="0">F7*4/1000</f>
        <v>20277.056</v>
      </c>
      <c r="F7" s="171">
        <v>5069264</v>
      </c>
    </row>
    <row r="8" spans="1:6" ht="12.75" customHeight="1" x14ac:dyDescent="0.25">
      <c r="A8" s="11">
        <v>15.29</v>
      </c>
      <c r="B8" s="10">
        <v>16564</v>
      </c>
      <c r="D8" s="170" t="s">
        <v>21</v>
      </c>
      <c r="E8" s="165">
        <f t="shared" si="0"/>
        <v>24513</v>
      </c>
      <c r="F8" s="171">
        <v>6128250</v>
      </c>
    </row>
    <row r="9" spans="1:6" ht="12.75" customHeight="1" x14ac:dyDescent="0.25">
      <c r="A9" s="11">
        <v>14.94</v>
      </c>
      <c r="B9" s="10">
        <v>17033</v>
      </c>
      <c r="D9" s="170" t="s">
        <v>22</v>
      </c>
      <c r="E9" s="165">
        <f t="shared" si="0"/>
        <v>16564</v>
      </c>
      <c r="F9" s="171">
        <v>4141000</v>
      </c>
    </row>
    <row r="10" spans="1:6" ht="12.75" customHeight="1" x14ac:dyDescent="0.25">
      <c r="A10" s="11">
        <v>15.07</v>
      </c>
      <c r="B10" s="10">
        <v>19653</v>
      </c>
      <c r="D10" s="170" t="s">
        <v>23</v>
      </c>
      <c r="E10" s="165">
        <f t="shared" si="0"/>
        <v>17032.82</v>
      </c>
      <c r="F10" s="171">
        <v>4258205</v>
      </c>
    </row>
    <row r="11" spans="1:6" ht="12.75" customHeight="1" x14ac:dyDescent="0.25">
      <c r="A11" s="11">
        <v>16.600000000000001</v>
      </c>
      <c r="B11" s="10">
        <v>16133</v>
      </c>
      <c r="D11" s="170" t="s">
        <v>24</v>
      </c>
      <c r="E11" s="165">
        <f t="shared" si="0"/>
        <v>19653.191999999999</v>
      </c>
      <c r="F11" s="171">
        <v>4913298</v>
      </c>
    </row>
    <row r="12" spans="1:6" ht="12.75" customHeight="1" x14ac:dyDescent="0.25">
      <c r="A12" s="11">
        <v>13.71</v>
      </c>
      <c r="B12" s="10">
        <v>21161</v>
      </c>
      <c r="D12" s="170" t="s">
        <v>25</v>
      </c>
      <c r="E12" s="165">
        <f t="shared" si="0"/>
        <v>15964.632</v>
      </c>
      <c r="F12" s="171">
        <v>3991158</v>
      </c>
    </row>
    <row r="13" spans="1:6" ht="12.75" customHeight="1" x14ac:dyDescent="0.25">
      <c r="A13" s="11">
        <v>18.62</v>
      </c>
      <c r="B13" s="10">
        <v>18654</v>
      </c>
      <c r="D13" s="170" t="s">
        <v>26</v>
      </c>
      <c r="E13" s="165">
        <f t="shared" si="0"/>
        <v>21161.439999999999</v>
      </c>
      <c r="F13" s="171">
        <v>5290360</v>
      </c>
    </row>
    <row r="14" spans="1:6" ht="12.75" customHeight="1" x14ac:dyDescent="0.25">
      <c r="A14" s="11">
        <v>18.68</v>
      </c>
      <c r="B14" s="10">
        <v>14452</v>
      </c>
      <c r="D14" s="170" t="s">
        <v>27</v>
      </c>
      <c r="E14" s="165">
        <f t="shared" si="0"/>
        <v>18654</v>
      </c>
      <c r="F14" s="171">
        <v>4663500</v>
      </c>
    </row>
    <row r="15" spans="1:6" ht="12.75" customHeight="1" x14ac:dyDescent="0.25">
      <c r="A15" s="11">
        <v>23.79</v>
      </c>
      <c r="B15" s="10">
        <v>15099</v>
      </c>
      <c r="D15" s="170" t="s">
        <v>28</v>
      </c>
      <c r="E15" s="165">
        <f t="shared" si="0"/>
        <v>14452</v>
      </c>
      <c r="F15" s="171">
        <v>3613000</v>
      </c>
    </row>
    <row r="16" spans="1:6" ht="12.75" customHeight="1" x14ac:dyDescent="0.25">
      <c r="A16" s="12">
        <v>25.65</v>
      </c>
      <c r="B16" s="13">
        <v>13055</v>
      </c>
      <c r="D16" s="170" t="s">
        <v>29</v>
      </c>
      <c r="E16" s="165">
        <f t="shared" si="0"/>
        <v>15099</v>
      </c>
      <c r="F16" s="171">
        <v>3774750</v>
      </c>
    </row>
    <row r="17" spans="1:6" ht="15" customHeight="1" x14ac:dyDescent="0.25">
      <c r="A17" s="12">
        <v>22.3</v>
      </c>
      <c r="B17" s="13">
        <v>18202</v>
      </c>
      <c r="D17" s="66" t="s">
        <v>30</v>
      </c>
      <c r="E17" s="166">
        <f t="shared" si="0"/>
        <v>13055</v>
      </c>
      <c r="F17" s="69">
        <v>3263750</v>
      </c>
    </row>
    <row r="18" spans="1:6" ht="15" customHeight="1" x14ac:dyDescent="0.25">
      <c r="A18" s="11">
        <v>20.28</v>
      </c>
      <c r="B18" s="14">
        <v>19225</v>
      </c>
      <c r="D18" s="66" t="s">
        <v>31</v>
      </c>
      <c r="E18" s="166">
        <f t="shared" si="0"/>
        <v>18202</v>
      </c>
      <c r="F18" s="69">
        <v>4550500</v>
      </c>
    </row>
    <row r="19" spans="1:6" ht="15" customHeight="1" x14ac:dyDescent="0.25">
      <c r="A19" s="11">
        <v>29.81</v>
      </c>
      <c r="B19" s="14">
        <v>14656</v>
      </c>
      <c r="D19" s="66" t="s">
        <v>32</v>
      </c>
      <c r="E19" s="166">
        <f t="shared" si="0"/>
        <v>19225</v>
      </c>
      <c r="F19" s="69">
        <v>4806250</v>
      </c>
    </row>
    <row r="20" spans="1:6" ht="15" customHeight="1" x14ac:dyDescent="0.25">
      <c r="A20" s="11">
        <f>8695.12/1000*4</f>
        <v>34.780480000000004</v>
      </c>
      <c r="B20" s="14">
        <v>15663</v>
      </c>
      <c r="D20" s="66" t="s">
        <v>33</v>
      </c>
      <c r="E20" s="166">
        <f t="shared" si="0"/>
        <v>14656</v>
      </c>
      <c r="F20" s="69">
        <f>14656000/4</f>
        <v>3664000</v>
      </c>
    </row>
    <row r="21" spans="1:6" ht="15" customHeight="1" x14ac:dyDescent="0.25">
      <c r="A21" s="11">
        <v>38.35</v>
      </c>
      <c r="B21" s="14">
        <v>13942</v>
      </c>
      <c r="D21" s="66" t="s">
        <v>34</v>
      </c>
      <c r="E21" s="166">
        <f t="shared" si="0"/>
        <v>15663</v>
      </c>
      <c r="F21" s="69">
        <f>15663000/4</f>
        <v>3915750</v>
      </c>
    </row>
    <row r="22" spans="1:6" ht="15" customHeight="1" x14ac:dyDescent="0.25">
      <c r="A22" s="12">
        <f>5877.21/1000*4</f>
        <v>23.508839999999999</v>
      </c>
      <c r="B22" s="15">
        <v>27772</v>
      </c>
      <c r="D22" s="66" t="s">
        <v>35</v>
      </c>
      <c r="E22" s="166">
        <f t="shared" si="0"/>
        <v>13942.044</v>
      </c>
      <c r="F22" s="69">
        <v>3485511</v>
      </c>
    </row>
    <row r="23" spans="1:6" ht="15" customHeight="1" x14ac:dyDescent="0.25">
      <c r="A23" s="12">
        <f>7025.43/1000*4</f>
        <v>28.10172</v>
      </c>
      <c r="B23" s="16">
        <v>22726</v>
      </c>
      <c r="D23" s="66" t="s">
        <v>36</v>
      </c>
      <c r="E23" s="166">
        <f t="shared" si="0"/>
        <v>27772</v>
      </c>
      <c r="F23" s="69">
        <f>27772000/4</f>
        <v>6943000</v>
      </c>
    </row>
    <row r="24" spans="1:6" ht="15" customHeight="1" x14ac:dyDescent="0.25">
      <c r="A24" s="12">
        <f>6043.98/1000*4</f>
        <v>24.175919999999998</v>
      </c>
      <c r="B24" s="17">
        <v>29655</v>
      </c>
      <c r="D24" s="66" t="s">
        <v>37</v>
      </c>
      <c r="E24" s="166">
        <f t="shared" si="0"/>
        <v>22726</v>
      </c>
      <c r="F24" s="69">
        <f>22726000/4</f>
        <v>5681500</v>
      </c>
    </row>
    <row r="25" spans="1:6" ht="15" customHeight="1" thickBot="1" x14ac:dyDescent="0.3">
      <c r="A25" s="18">
        <v>28.414999999999999</v>
      </c>
      <c r="B25" s="19">
        <v>22900</v>
      </c>
      <c r="D25" s="66" t="s">
        <v>38</v>
      </c>
      <c r="E25" s="166">
        <f t="shared" si="0"/>
        <v>29655</v>
      </c>
      <c r="F25" s="69">
        <f>29655000/4</f>
        <v>7413750</v>
      </c>
    </row>
    <row r="26" spans="1:6" ht="15" customHeight="1" x14ac:dyDescent="0.25">
      <c r="A26" s="24"/>
      <c r="C26" s="21"/>
      <c r="D26" s="66" t="s">
        <v>39</v>
      </c>
      <c r="E26" s="166">
        <f t="shared" si="0"/>
        <v>22900</v>
      </c>
      <c r="F26" s="69">
        <v>5725000</v>
      </c>
    </row>
    <row r="27" spans="1:6" ht="15" customHeight="1" x14ac:dyDescent="0.25">
      <c r="A27" s="24"/>
      <c r="C27" s="6"/>
      <c r="D27" s="66" t="s">
        <v>40</v>
      </c>
      <c r="E27" s="166">
        <f t="shared" si="0"/>
        <v>19383.41</v>
      </c>
      <c r="F27" s="69">
        <v>4845852.5</v>
      </c>
    </row>
    <row r="28" spans="1:6" ht="15" customHeight="1" x14ac:dyDescent="0.25">
      <c r="A28" s="24"/>
      <c r="D28" s="66" t="s">
        <v>41</v>
      </c>
      <c r="E28" s="166">
        <f t="shared" si="0"/>
        <v>18263.526000000002</v>
      </c>
      <c r="F28" s="69">
        <v>4565881.5</v>
      </c>
    </row>
    <row r="29" spans="1:6" ht="15" customHeight="1" x14ac:dyDescent="0.25">
      <c r="A29" s="20"/>
      <c r="D29" s="66" t="s">
        <v>42</v>
      </c>
      <c r="E29" s="166">
        <f t="shared" si="0"/>
        <v>14910.002</v>
      </c>
      <c r="F29" s="69">
        <v>3727500.5</v>
      </c>
    </row>
    <row r="30" spans="1:6" ht="15" customHeight="1" x14ac:dyDescent="0.25">
      <c r="A30" s="20"/>
      <c r="D30" s="66" t="s">
        <v>62</v>
      </c>
      <c r="E30" s="166">
        <f t="shared" si="0"/>
        <v>18426.824000000001</v>
      </c>
      <c r="F30" s="69">
        <v>4606706</v>
      </c>
    </row>
    <row r="31" spans="1:6" ht="15" customHeight="1" x14ac:dyDescent="0.25">
      <c r="A31" s="20"/>
      <c r="D31" s="66" t="s">
        <v>64</v>
      </c>
      <c r="E31" s="166">
        <v>16809.964</v>
      </c>
      <c r="F31" s="69">
        <v>4202491</v>
      </c>
    </row>
    <row r="32" spans="1:6" ht="15" customHeight="1" thickBot="1" x14ac:dyDescent="0.3">
      <c r="A32" s="20"/>
      <c r="D32" s="172" t="s">
        <v>78</v>
      </c>
      <c r="E32" s="183">
        <v>22205.718000000001</v>
      </c>
      <c r="F32" s="184">
        <v>5551429.5</v>
      </c>
    </row>
    <row r="33" spans="1:1" ht="12.75" customHeight="1" x14ac:dyDescent="0.25">
      <c r="A33" s="20"/>
    </row>
    <row r="34" spans="1:1" ht="12.75" customHeight="1" x14ac:dyDescent="0.25">
      <c r="A34" s="20"/>
    </row>
    <row r="35" spans="1:1" ht="12.75" customHeight="1" x14ac:dyDescent="0.25">
      <c r="A35" s="20"/>
    </row>
    <row r="36" spans="1:1" ht="12.75" customHeight="1" x14ac:dyDescent="0.25">
      <c r="A36" s="20"/>
    </row>
    <row r="37" spans="1:1" ht="12.75" customHeight="1" x14ac:dyDescent="0.25">
      <c r="A37" s="20"/>
    </row>
    <row r="38" spans="1:1" ht="12.75" customHeight="1" x14ac:dyDescent="0.25">
      <c r="A38" s="20"/>
    </row>
    <row r="39" spans="1:1" ht="12.75" customHeight="1" x14ac:dyDescent="0.25">
      <c r="A39" s="20"/>
    </row>
    <row r="40" spans="1:1" ht="12.75" customHeight="1" x14ac:dyDescent="0.25">
      <c r="A40" s="20"/>
    </row>
    <row r="41" spans="1:1" ht="12.75" customHeight="1" x14ac:dyDescent="0.25">
      <c r="A41" s="20"/>
    </row>
    <row r="42" spans="1:1" ht="12.75" customHeight="1" x14ac:dyDescent="0.25">
      <c r="A42" s="20"/>
    </row>
    <row r="43" spans="1:1" ht="12.75" customHeight="1" x14ac:dyDescent="0.25">
      <c r="A43" s="20"/>
    </row>
    <row r="44" spans="1:1" ht="12.75" customHeight="1" x14ac:dyDescent="0.25">
      <c r="A44" s="20"/>
    </row>
    <row r="45" spans="1:1" ht="12.75" customHeight="1" x14ac:dyDescent="0.25">
      <c r="A45" s="20"/>
    </row>
    <row r="46" spans="1:1" ht="12.75" customHeight="1" x14ac:dyDescent="0.25">
      <c r="A46" s="20"/>
    </row>
    <row r="47" spans="1:1" ht="12.75" customHeight="1" x14ac:dyDescent="0.25">
      <c r="A47" s="20"/>
    </row>
    <row r="48" spans="1:1" ht="12.75" customHeight="1" x14ac:dyDescent="0.25">
      <c r="A48" s="20"/>
    </row>
    <row r="49" spans="1:1" ht="12.75" customHeight="1" x14ac:dyDescent="0.25">
      <c r="A49" s="20"/>
    </row>
    <row r="50" spans="1:1" ht="12.75" customHeight="1" x14ac:dyDescent="0.25">
      <c r="A50" s="20"/>
    </row>
    <row r="51" spans="1:1" ht="12.75" customHeight="1" x14ac:dyDescent="0.25">
      <c r="A51" s="20"/>
    </row>
    <row r="52" spans="1:1" ht="12.75" customHeight="1" x14ac:dyDescent="0.25">
      <c r="A52" s="20"/>
    </row>
    <row r="53" spans="1:1" ht="12.75" customHeight="1" x14ac:dyDescent="0.25">
      <c r="A53" s="20"/>
    </row>
    <row r="54" spans="1:1" ht="12.75" customHeight="1" x14ac:dyDescent="0.25">
      <c r="A54" s="20"/>
    </row>
    <row r="55" spans="1:1" ht="12.75" customHeight="1" x14ac:dyDescent="0.25">
      <c r="A55" s="20"/>
    </row>
    <row r="56" spans="1:1" ht="12.75" customHeight="1" x14ac:dyDescent="0.25">
      <c r="A56" s="20"/>
    </row>
    <row r="57" spans="1:1" ht="12.75" customHeight="1" x14ac:dyDescent="0.25">
      <c r="A57" s="20"/>
    </row>
    <row r="58" spans="1:1" ht="12.75" customHeight="1" x14ac:dyDescent="0.25">
      <c r="A58" s="20"/>
    </row>
    <row r="59" spans="1:1" ht="12.75" customHeight="1" x14ac:dyDescent="0.25">
      <c r="A59" s="20"/>
    </row>
    <row r="60" spans="1:1" ht="12.75" customHeight="1" x14ac:dyDescent="0.25">
      <c r="A60" s="20"/>
    </row>
    <row r="61" spans="1:1" ht="12.75" customHeight="1" x14ac:dyDescent="0.25">
      <c r="A61" s="20"/>
    </row>
    <row r="62" spans="1:1" ht="12.75" customHeight="1" x14ac:dyDescent="0.25">
      <c r="A62" s="20"/>
    </row>
    <row r="63" spans="1:1" ht="12.75" customHeight="1" x14ac:dyDescent="0.25">
      <c r="A63" s="20"/>
    </row>
    <row r="64" spans="1:1" ht="12.75" customHeight="1" x14ac:dyDescent="0.25">
      <c r="A64" s="20"/>
    </row>
    <row r="65" spans="1:1" ht="12.75" customHeight="1" x14ac:dyDescent="0.25">
      <c r="A65" s="20"/>
    </row>
    <row r="66" spans="1:1" ht="12.75" customHeight="1" x14ac:dyDescent="0.25">
      <c r="A66" s="20"/>
    </row>
    <row r="67" spans="1:1" ht="12.75" customHeight="1" x14ac:dyDescent="0.25">
      <c r="A67" s="20"/>
    </row>
    <row r="68" spans="1:1" ht="12.75" customHeight="1" x14ac:dyDescent="0.25">
      <c r="A68" s="20"/>
    </row>
    <row r="69" spans="1:1" ht="12.75" customHeight="1" x14ac:dyDescent="0.25">
      <c r="A69" s="20"/>
    </row>
    <row r="70" spans="1:1" ht="12.75" customHeight="1" x14ac:dyDescent="0.25">
      <c r="A70" s="20"/>
    </row>
    <row r="71" spans="1:1" ht="12.75" customHeight="1" x14ac:dyDescent="0.25">
      <c r="A71" s="20"/>
    </row>
    <row r="72" spans="1:1" ht="12.75" customHeight="1" x14ac:dyDescent="0.25">
      <c r="A72" s="20"/>
    </row>
    <row r="73" spans="1:1" ht="12.75" customHeight="1" x14ac:dyDescent="0.25">
      <c r="A73" s="20"/>
    </row>
    <row r="74" spans="1:1" ht="12.75" customHeight="1" x14ac:dyDescent="0.25">
      <c r="A74" s="20"/>
    </row>
    <row r="75" spans="1:1" ht="12.75" customHeight="1" x14ac:dyDescent="0.25">
      <c r="A75" s="20"/>
    </row>
    <row r="76" spans="1:1" ht="12.75" customHeight="1" x14ac:dyDescent="0.25">
      <c r="A76" s="20"/>
    </row>
    <row r="77" spans="1:1" ht="12.75" customHeight="1" x14ac:dyDescent="0.25">
      <c r="A77" s="20"/>
    </row>
    <row r="78" spans="1:1" ht="12.75" customHeight="1" x14ac:dyDescent="0.25">
      <c r="A78" s="20"/>
    </row>
    <row r="79" spans="1:1" ht="12.75" customHeight="1" x14ac:dyDescent="0.25">
      <c r="A79" s="20"/>
    </row>
    <row r="80" spans="1:1" ht="12.75" customHeight="1" x14ac:dyDescent="0.25">
      <c r="A80" s="20"/>
    </row>
    <row r="81" spans="1:1" ht="12.75" customHeight="1" x14ac:dyDescent="0.25">
      <c r="A81" s="20"/>
    </row>
    <row r="82" spans="1:1" ht="12.75" customHeight="1" x14ac:dyDescent="0.25">
      <c r="A82" s="20"/>
    </row>
    <row r="83" spans="1:1" ht="12.75" customHeight="1" x14ac:dyDescent="0.25">
      <c r="A83" s="20"/>
    </row>
    <row r="84" spans="1:1" ht="12.75" customHeight="1" x14ac:dyDescent="0.25">
      <c r="A84" s="20"/>
    </row>
    <row r="85" spans="1:1" ht="12.75" customHeight="1" x14ac:dyDescent="0.25">
      <c r="A85" s="20"/>
    </row>
    <row r="86" spans="1:1" ht="12.75" customHeight="1" x14ac:dyDescent="0.25">
      <c r="A86" s="20"/>
    </row>
    <row r="87" spans="1:1" ht="12.75" customHeight="1" x14ac:dyDescent="0.25">
      <c r="A87" s="20"/>
    </row>
    <row r="88" spans="1:1" ht="12.75" customHeight="1" x14ac:dyDescent="0.25">
      <c r="A88" s="20"/>
    </row>
    <row r="89" spans="1:1" ht="12.75" customHeight="1" x14ac:dyDescent="0.25">
      <c r="A89" s="20"/>
    </row>
    <row r="90" spans="1:1" ht="12.75" customHeight="1" x14ac:dyDescent="0.25">
      <c r="A90" s="20"/>
    </row>
    <row r="91" spans="1:1" ht="12.75" customHeight="1" x14ac:dyDescent="0.25">
      <c r="A91" s="20"/>
    </row>
    <row r="92" spans="1:1" ht="12.75" customHeight="1" x14ac:dyDescent="0.25">
      <c r="A92" s="20"/>
    </row>
    <row r="93" spans="1:1" ht="12.75" customHeight="1" x14ac:dyDescent="0.25">
      <c r="A93" s="20"/>
    </row>
    <row r="94" spans="1:1" ht="12.75" customHeight="1" x14ac:dyDescent="0.25">
      <c r="A94" s="20"/>
    </row>
    <row r="95" spans="1:1" ht="12.75" customHeight="1" x14ac:dyDescent="0.25">
      <c r="A95" s="20"/>
    </row>
    <row r="96" spans="1:1" ht="12.75" customHeight="1" x14ac:dyDescent="0.25">
      <c r="A96" s="20"/>
    </row>
    <row r="97" spans="1:1" ht="12.75" customHeight="1" x14ac:dyDescent="0.25">
      <c r="A97" s="20"/>
    </row>
    <row r="98" spans="1:1" ht="12.75" customHeight="1" x14ac:dyDescent="0.25">
      <c r="A98" s="20"/>
    </row>
    <row r="99" spans="1:1" ht="12.75" customHeight="1" x14ac:dyDescent="0.25">
      <c r="A99" s="20"/>
    </row>
    <row r="100" spans="1:1" ht="12.75" customHeight="1" x14ac:dyDescent="0.25">
      <c r="A100" s="20"/>
    </row>
    <row r="101" spans="1:1" ht="12.75" customHeight="1" x14ac:dyDescent="0.25">
      <c r="A101" s="20"/>
    </row>
    <row r="102" spans="1:1" ht="12.75" customHeight="1" x14ac:dyDescent="0.25">
      <c r="A102" s="20"/>
    </row>
    <row r="103" spans="1:1" ht="12.75" customHeight="1" x14ac:dyDescent="0.25">
      <c r="A103" s="20"/>
    </row>
    <row r="104" spans="1:1" ht="12.75" customHeight="1" x14ac:dyDescent="0.25">
      <c r="A104" s="20"/>
    </row>
    <row r="105" spans="1:1" ht="12.75" customHeight="1" x14ac:dyDescent="0.25">
      <c r="A105" s="20"/>
    </row>
    <row r="106" spans="1:1" ht="12.75" customHeight="1" x14ac:dyDescent="0.25">
      <c r="A106" s="20"/>
    </row>
    <row r="107" spans="1:1" ht="12.75" customHeight="1" x14ac:dyDescent="0.25">
      <c r="A107" s="20"/>
    </row>
    <row r="108" spans="1:1" ht="12.75" customHeight="1" x14ac:dyDescent="0.25">
      <c r="A108" s="20"/>
    </row>
    <row r="109" spans="1:1" ht="12.75" customHeight="1" x14ac:dyDescent="0.25">
      <c r="A109" s="20"/>
    </row>
    <row r="110" spans="1:1" ht="12.75" customHeight="1" x14ac:dyDescent="0.25">
      <c r="A110" s="20"/>
    </row>
    <row r="111" spans="1:1" ht="12.75" customHeight="1" x14ac:dyDescent="0.25">
      <c r="A111" s="20"/>
    </row>
    <row r="112" spans="1:1" ht="12.75" customHeight="1" x14ac:dyDescent="0.25">
      <c r="A112" s="20"/>
    </row>
    <row r="113" spans="1:1" ht="12.75" customHeight="1" x14ac:dyDescent="0.25">
      <c r="A113" s="20"/>
    </row>
    <row r="114" spans="1:1" ht="12.75" customHeight="1" x14ac:dyDescent="0.25">
      <c r="A114" s="20"/>
    </row>
    <row r="115" spans="1:1" ht="12.75" customHeight="1" x14ac:dyDescent="0.25">
      <c r="A115" s="20"/>
    </row>
    <row r="116" spans="1:1" ht="12.75" customHeight="1" x14ac:dyDescent="0.25">
      <c r="A116" s="20"/>
    </row>
    <row r="117" spans="1:1" ht="12.75" customHeight="1" x14ac:dyDescent="0.25">
      <c r="A117" s="20"/>
    </row>
    <row r="118" spans="1:1" ht="12.75" customHeight="1" x14ac:dyDescent="0.25">
      <c r="A118" s="20"/>
    </row>
    <row r="119" spans="1:1" ht="12.75" customHeight="1" x14ac:dyDescent="0.25">
      <c r="A119" s="20"/>
    </row>
    <row r="120" spans="1:1" ht="12.75" customHeight="1" x14ac:dyDescent="0.25">
      <c r="A120" s="20"/>
    </row>
    <row r="121" spans="1:1" ht="12.75" customHeight="1" x14ac:dyDescent="0.25">
      <c r="A121" s="20"/>
    </row>
    <row r="122" spans="1:1" ht="12.75" customHeight="1" x14ac:dyDescent="0.25">
      <c r="A122" s="20"/>
    </row>
    <row r="123" spans="1:1" ht="12.75" customHeight="1" x14ac:dyDescent="0.25">
      <c r="A123" s="20"/>
    </row>
    <row r="124" spans="1:1" ht="12.75" customHeight="1" x14ac:dyDescent="0.25">
      <c r="A124" s="20"/>
    </row>
    <row r="125" spans="1:1" ht="12.75" customHeight="1" x14ac:dyDescent="0.25">
      <c r="A125" s="20"/>
    </row>
    <row r="126" spans="1:1" ht="12.75" customHeight="1" x14ac:dyDescent="0.25">
      <c r="A126" s="20"/>
    </row>
    <row r="127" spans="1:1" ht="12.75" customHeight="1" x14ac:dyDescent="0.25">
      <c r="A127" s="20"/>
    </row>
    <row r="128" spans="1:1" ht="12.75" customHeight="1" x14ac:dyDescent="0.25">
      <c r="A128" s="20"/>
    </row>
    <row r="129" spans="1:1" ht="12.75" customHeight="1" x14ac:dyDescent="0.25">
      <c r="A129" s="20"/>
    </row>
    <row r="130" spans="1:1" ht="12.75" customHeight="1" x14ac:dyDescent="0.25">
      <c r="A130" s="20"/>
    </row>
    <row r="131" spans="1:1" ht="12.75" customHeight="1" x14ac:dyDescent="0.25">
      <c r="A131" s="20"/>
    </row>
    <row r="132" spans="1:1" ht="12.75" customHeight="1" x14ac:dyDescent="0.25">
      <c r="A132" s="20"/>
    </row>
    <row r="133" spans="1:1" ht="12.75" customHeight="1" x14ac:dyDescent="0.25">
      <c r="A133" s="20"/>
    </row>
    <row r="134" spans="1:1" ht="12.75" customHeight="1" x14ac:dyDescent="0.25">
      <c r="A134" s="20"/>
    </row>
    <row r="135" spans="1:1" ht="12.75" customHeight="1" x14ac:dyDescent="0.25">
      <c r="A135" s="20"/>
    </row>
    <row r="136" spans="1:1" ht="12.75" customHeight="1" x14ac:dyDescent="0.25">
      <c r="A136" s="20"/>
    </row>
    <row r="137" spans="1:1" ht="12.75" customHeight="1" x14ac:dyDescent="0.25">
      <c r="A137" s="20"/>
    </row>
    <row r="138" spans="1:1" ht="12.75" customHeight="1" x14ac:dyDescent="0.25">
      <c r="A138" s="20"/>
    </row>
    <row r="139" spans="1:1" ht="12.75" customHeight="1" x14ac:dyDescent="0.25">
      <c r="A139" s="20"/>
    </row>
    <row r="140" spans="1:1" ht="12.75" customHeight="1" x14ac:dyDescent="0.25">
      <c r="A140" s="20"/>
    </row>
    <row r="141" spans="1:1" ht="12.75" customHeight="1" x14ac:dyDescent="0.25">
      <c r="A141" s="20"/>
    </row>
    <row r="142" spans="1:1" ht="12.75" customHeight="1" x14ac:dyDescent="0.25">
      <c r="A142" s="20"/>
    </row>
    <row r="143" spans="1:1" ht="12.75" customHeight="1" x14ac:dyDescent="0.25">
      <c r="A143" s="20"/>
    </row>
    <row r="144" spans="1:1" ht="12.75" customHeight="1" x14ac:dyDescent="0.25">
      <c r="A144" s="20"/>
    </row>
    <row r="145" spans="1:1" ht="12.75" customHeight="1" x14ac:dyDescent="0.25">
      <c r="A145" s="20"/>
    </row>
    <row r="146" spans="1:1" ht="12.75" customHeight="1" x14ac:dyDescent="0.25">
      <c r="A146" s="20"/>
    </row>
    <row r="147" spans="1:1" ht="12.75" customHeight="1" x14ac:dyDescent="0.25">
      <c r="A147" s="20"/>
    </row>
    <row r="148" spans="1:1" ht="12.75" customHeight="1" x14ac:dyDescent="0.25">
      <c r="A148" s="20"/>
    </row>
    <row r="149" spans="1:1" ht="12.75" customHeight="1" x14ac:dyDescent="0.25">
      <c r="A149" s="20"/>
    </row>
    <row r="150" spans="1:1" ht="12.75" customHeight="1" x14ac:dyDescent="0.25">
      <c r="A150" s="20"/>
    </row>
    <row r="151" spans="1:1" ht="12.75" customHeight="1" x14ac:dyDescent="0.25">
      <c r="A151" s="20"/>
    </row>
    <row r="152" spans="1:1" ht="12.75" customHeight="1" x14ac:dyDescent="0.25">
      <c r="A152" s="20"/>
    </row>
    <row r="153" spans="1:1" ht="12.75" customHeight="1" x14ac:dyDescent="0.25">
      <c r="A153" s="20"/>
    </row>
    <row r="154" spans="1:1" ht="12.75" customHeight="1" x14ac:dyDescent="0.25">
      <c r="A154" s="20"/>
    </row>
    <row r="155" spans="1:1" ht="12.75" customHeight="1" x14ac:dyDescent="0.25">
      <c r="A155" s="20"/>
    </row>
    <row r="156" spans="1:1" ht="12.75" customHeight="1" x14ac:dyDescent="0.25">
      <c r="A156" s="20"/>
    </row>
    <row r="157" spans="1:1" ht="12.75" customHeight="1" x14ac:dyDescent="0.25">
      <c r="A157" s="20"/>
    </row>
    <row r="158" spans="1:1" ht="12.75" customHeight="1" x14ac:dyDescent="0.25">
      <c r="A158" s="20"/>
    </row>
    <row r="159" spans="1:1" ht="12.75" customHeight="1" x14ac:dyDescent="0.25">
      <c r="A159" s="20"/>
    </row>
    <row r="160" spans="1:1" ht="12.75" customHeight="1" x14ac:dyDescent="0.25">
      <c r="A160" s="20"/>
    </row>
    <row r="161" spans="1:1" ht="12.75" customHeight="1" x14ac:dyDescent="0.25">
      <c r="A161" s="20"/>
    </row>
    <row r="162" spans="1:1" ht="12.75" customHeight="1" x14ac:dyDescent="0.25">
      <c r="A162" s="20"/>
    </row>
    <row r="163" spans="1:1" ht="12.75" customHeight="1" x14ac:dyDescent="0.25">
      <c r="A163" s="20"/>
    </row>
    <row r="164" spans="1:1" ht="12.75" customHeight="1" x14ac:dyDescent="0.25">
      <c r="A164" s="20"/>
    </row>
    <row r="165" spans="1:1" ht="12.75" customHeight="1" x14ac:dyDescent="0.25">
      <c r="A165" s="20"/>
    </row>
    <row r="166" spans="1:1" ht="12.75" customHeight="1" x14ac:dyDescent="0.25">
      <c r="A166" s="20"/>
    </row>
    <row r="167" spans="1:1" ht="12.75" customHeight="1" x14ac:dyDescent="0.25">
      <c r="A167" s="20"/>
    </row>
    <row r="168" spans="1:1" ht="12.75" customHeight="1" x14ac:dyDescent="0.25">
      <c r="A168" s="20"/>
    </row>
    <row r="169" spans="1:1" ht="12.75" customHeight="1" x14ac:dyDescent="0.25">
      <c r="A169" s="20"/>
    </row>
    <row r="170" spans="1:1" ht="12.75" customHeight="1" x14ac:dyDescent="0.25">
      <c r="A170" s="20"/>
    </row>
    <row r="171" spans="1:1" ht="12.75" customHeight="1" x14ac:dyDescent="0.25">
      <c r="A171" s="20"/>
    </row>
    <row r="172" spans="1:1" ht="12.75" customHeight="1" x14ac:dyDescent="0.25">
      <c r="A172" s="20"/>
    </row>
    <row r="173" spans="1:1" ht="12.75" customHeight="1" x14ac:dyDescent="0.25">
      <c r="A173" s="20"/>
    </row>
    <row r="174" spans="1:1" ht="12.75" customHeight="1" x14ac:dyDescent="0.25">
      <c r="A174" s="20"/>
    </row>
    <row r="175" spans="1:1" ht="12.75" customHeight="1" x14ac:dyDescent="0.25">
      <c r="A175" s="20"/>
    </row>
    <row r="176" spans="1:1" ht="12.75" customHeight="1" x14ac:dyDescent="0.25">
      <c r="A176" s="20"/>
    </row>
    <row r="177" spans="1:1" ht="12.75" customHeight="1" x14ac:dyDescent="0.25">
      <c r="A177" s="20"/>
    </row>
    <row r="178" spans="1:1" ht="12.75" customHeight="1" x14ac:dyDescent="0.25">
      <c r="A178" s="20"/>
    </row>
    <row r="179" spans="1:1" ht="12.75" customHeight="1" x14ac:dyDescent="0.25">
      <c r="A179" s="20"/>
    </row>
    <row r="180" spans="1:1" ht="12.75" customHeight="1" x14ac:dyDescent="0.25">
      <c r="A180" s="20"/>
    </row>
    <row r="181" spans="1:1" ht="12.75" customHeight="1" x14ac:dyDescent="0.25">
      <c r="A181" s="20"/>
    </row>
    <row r="182" spans="1:1" ht="12.75" customHeight="1" x14ac:dyDescent="0.25">
      <c r="A182" s="20"/>
    </row>
    <row r="183" spans="1:1" ht="12.75" customHeight="1" x14ac:dyDescent="0.25">
      <c r="A183" s="20"/>
    </row>
    <row r="184" spans="1:1" ht="12.75" customHeight="1" x14ac:dyDescent="0.25">
      <c r="A184" s="20"/>
    </row>
    <row r="185" spans="1:1" ht="12.75" customHeight="1" x14ac:dyDescent="0.25">
      <c r="A185" s="20"/>
    </row>
    <row r="186" spans="1:1" ht="12.75" customHeight="1" x14ac:dyDescent="0.25">
      <c r="A186" s="20"/>
    </row>
    <row r="187" spans="1:1" ht="12.75" customHeight="1" x14ac:dyDescent="0.25">
      <c r="A187" s="20"/>
    </row>
    <row r="188" spans="1:1" ht="12.75" customHeight="1" x14ac:dyDescent="0.25">
      <c r="A188" s="20"/>
    </row>
    <row r="189" spans="1:1" ht="12.75" customHeight="1" x14ac:dyDescent="0.25">
      <c r="A189" s="20"/>
    </row>
    <row r="190" spans="1:1" ht="12.75" customHeight="1" x14ac:dyDescent="0.25">
      <c r="A190" s="20"/>
    </row>
    <row r="191" spans="1:1" ht="12.75" customHeight="1" x14ac:dyDescent="0.25">
      <c r="A191" s="20"/>
    </row>
    <row r="192" spans="1:1" ht="12.75" customHeight="1" x14ac:dyDescent="0.25">
      <c r="A192" s="20"/>
    </row>
    <row r="193" spans="1:1" ht="12.75" customHeight="1" x14ac:dyDescent="0.25">
      <c r="A193" s="20"/>
    </row>
    <row r="194" spans="1:1" ht="12.75" customHeight="1" x14ac:dyDescent="0.25">
      <c r="A194" s="20"/>
    </row>
    <row r="195" spans="1:1" ht="12.75" customHeight="1" x14ac:dyDescent="0.25">
      <c r="A195" s="20"/>
    </row>
    <row r="196" spans="1:1" ht="12.75" customHeight="1" x14ac:dyDescent="0.25">
      <c r="A196" s="20"/>
    </row>
    <row r="197" spans="1:1" ht="12.75" customHeight="1" x14ac:dyDescent="0.25">
      <c r="A197" s="20"/>
    </row>
    <row r="198" spans="1:1" ht="12.75" customHeight="1" x14ac:dyDescent="0.25">
      <c r="A198" s="20"/>
    </row>
    <row r="199" spans="1:1" ht="12.75" customHeight="1" x14ac:dyDescent="0.25">
      <c r="A199" s="20"/>
    </row>
    <row r="200" spans="1:1" ht="12.75" customHeight="1" x14ac:dyDescent="0.25">
      <c r="A200" s="20"/>
    </row>
    <row r="201" spans="1:1" ht="12.75" customHeight="1" x14ac:dyDescent="0.25">
      <c r="A201" s="20"/>
    </row>
    <row r="202" spans="1:1" ht="12.75" customHeight="1" x14ac:dyDescent="0.25">
      <c r="A202" s="20"/>
    </row>
    <row r="203" spans="1:1" ht="12.75" customHeight="1" x14ac:dyDescent="0.25">
      <c r="A203" s="20"/>
    </row>
    <row r="204" spans="1:1" ht="12.75" customHeight="1" x14ac:dyDescent="0.25">
      <c r="A204" s="20"/>
    </row>
    <row r="205" spans="1:1" ht="12.75" customHeight="1" x14ac:dyDescent="0.25">
      <c r="A205" s="20"/>
    </row>
    <row r="206" spans="1:1" ht="12.75" customHeight="1" x14ac:dyDescent="0.25">
      <c r="A206" s="20"/>
    </row>
    <row r="207" spans="1:1" ht="12.75" customHeight="1" x14ac:dyDescent="0.25">
      <c r="A207" s="20"/>
    </row>
    <row r="208" spans="1:1" ht="12.75" customHeight="1" x14ac:dyDescent="0.25">
      <c r="A208" s="20"/>
    </row>
    <row r="209" spans="1:1" ht="12.75" customHeight="1" x14ac:dyDescent="0.25">
      <c r="A209" s="20"/>
    </row>
    <row r="210" spans="1:1" ht="12.75" customHeight="1" x14ac:dyDescent="0.25">
      <c r="A210" s="20"/>
    </row>
    <row r="211" spans="1:1" ht="12.75" customHeight="1" x14ac:dyDescent="0.25">
      <c r="A211" s="20"/>
    </row>
    <row r="212" spans="1:1" ht="12.75" customHeight="1" x14ac:dyDescent="0.25">
      <c r="A212" s="20"/>
    </row>
    <row r="213" spans="1:1" ht="12.75" customHeight="1" x14ac:dyDescent="0.25">
      <c r="A213" s="20"/>
    </row>
    <row r="214" spans="1:1" ht="12.75" customHeight="1" x14ac:dyDescent="0.25">
      <c r="A214" s="20"/>
    </row>
    <row r="215" spans="1:1" ht="12.75" customHeight="1" x14ac:dyDescent="0.25">
      <c r="A215" s="20"/>
    </row>
    <row r="216" spans="1:1" ht="12.75" customHeight="1" x14ac:dyDescent="0.25">
      <c r="A216" s="20"/>
    </row>
    <row r="217" spans="1:1" ht="12.75" customHeight="1" x14ac:dyDescent="0.25">
      <c r="A217" s="20"/>
    </row>
    <row r="218" spans="1:1" ht="12.75" customHeight="1" x14ac:dyDescent="0.25">
      <c r="A218" s="20"/>
    </row>
    <row r="219" spans="1:1" ht="12.75" customHeight="1" x14ac:dyDescent="0.25">
      <c r="A219" s="20"/>
    </row>
    <row r="220" spans="1:1" ht="12.75" customHeight="1" x14ac:dyDescent="0.25">
      <c r="A220" s="20"/>
    </row>
    <row r="221" spans="1:1" ht="12.75" customHeight="1" x14ac:dyDescent="0.25">
      <c r="A221" s="20"/>
    </row>
    <row r="222" spans="1:1" ht="12.75" customHeight="1" x14ac:dyDescent="0.25">
      <c r="A222" s="20"/>
    </row>
    <row r="223" spans="1:1" ht="12.75" customHeight="1" x14ac:dyDescent="0.25">
      <c r="A223" s="20"/>
    </row>
    <row r="224" spans="1:1" ht="12.75" customHeight="1" x14ac:dyDescent="0.25">
      <c r="A224" s="20"/>
    </row>
    <row r="225" spans="1:1" ht="12.75" customHeight="1" x14ac:dyDescent="0.25">
      <c r="A225" s="20"/>
    </row>
    <row r="226" spans="1:1" ht="12.75" customHeight="1" x14ac:dyDescent="0.25">
      <c r="A226" s="20"/>
    </row>
    <row r="227" spans="1:1" ht="12.75" customHeight="1" x14ac:dyDescent="0.25">
      <c r="A227" s="20"/>
    </row>
    <row r="228" spans="1:1" ht="12.75" customHeight="1" x14ac:dyDescent="0.25">
      <c r="A228" s="20"/>
    </row>
    <row r="229" spans="1:1" ht="12.75" customHeight="1" x14ac:dyDescent="0.25">
      <c r="A229" s="20"/>
    </row>
    <row r="230" spans="1:1" ht="12.75" customHeight="1" x14ac:dyDescent="0.25">
      <c r="A230" s="20"/>
    </row>
    <row r="231" spans="1:1" ht="12.75" customHeight="1" x14ac:dyDescent="0.25">
      <c r="A231" s="20"/>
    </row>
    <row r="232" spans="1:1" ht="12.75" customHeight="1" x14ac:dyDescent="0.25">
      <c r="A232" s="20"/>
    </row>
    <row r="233" spans="1:1" ht="12.75" customHeight="1" x14ac:dyDescent="0.25">
      <c r="A233" s="20"/>
    </row>
    <row r="234" spans="1:1" ht="12.75" customHeight="1" x14ac:dyDescent="0.25">
      <c r="A234" s="20"/>
    </row>
    <row r="235" spans="1:1" ht="12.75" customHeight="1" x14ac:dyDescent="0.25">
      <c r="A235" s="20"/>
    </row>
    <row r="236" spans="1:1" ht="12.75" customHeight="1" x14ac:dyDescent="0.25">
      <c r="A236" s="20"/>
    </row>
    <row r="237" spans="1:1" ht="12.75" customHeight="1" x14ac:dyDescent="0.25">
      <c r="A237" s="20"/>
    </row>
    <row r="238" spans="1:1" ht="12.75" customHeight="1" x14ac:dyDescent="0.25">
      <c r="A238" s="20"/>
    </row>
    <row r="239" spans="1:1" ht="12.75" customHeight="1" x14ac:dyDescent="0.25">
      <c r="A239" s="20"/>
    </row>
    <row r="240" spans="1:1" ht="12.75" customHeight="1" x14ac:dyDescent="0.25">
      <c r="A240" s="20"/>
    </row>
    <row r="241" spans="1:1" ht="12.75" customHeight="1" x14ac:dyDescent="0.25">
      <c r="A241" s="20"/>
    </row>
    <row r="242" spans="1:1" ht="12.75" customHeight="1" x14ac:dyDescent="0.25">
      <c r="A242" s="20"/>
    </row>
    <row r="243" spans="1:1" ht="12.75" customHeight="1" x14ac:dyDescent="0.25">
      <c r="A243" s="20"/>
    </row>
    <row r="244" spans="1:1" ht="12.75" customHeight="1" x14ac:dyDescent="0.25">
      <c r="A244" s="20"/>
    </row>
    <row r="245" spans="1:1" ht="12.75" customHeight="1" x14ac:dyDescent="0.25">
      <c r="A245" s="20"/>
    </row>
    <row r="246" spans="1:1" ht="12.75" customHeight="1" x14ac:dyDescent="0.25">
      <c r="A246" s="20"/>
    </row>
    <row r="247" spans="1:1" ht="12.75" customHeight="1" x14ac:dyDescent="0.25">
      <c r="A247" s="20"/>
    </row>
    <row r="248" spans="1:1" ht="12.75" customHeight="1" x14ac:dyDescent="0.25">
      <c r="A248" s="20"/>
    </row>
    <row r="249" spans="1:1" ht="12.75" customHeight="1" x14ac:dyDescent="0.25">
      <c r="A249" s="20"/>
    </row>
    <row r="250" spans="1:1" ht="12.75" customHeight="1" x14ac:dyDescent="0.25">
      <c r="A250" s="20"/>
    </row>
    <row r="251" spans="1:1" ht="12.75" customHeight="1" x14ac:dyDescent="0.25">
      <c r="A251" s="20"/>
    </row>
    <row r="252" spans="1:1" ht="12.75" customHeight="1" x14ac:dyDescent="0.25">
      <c r="A252" s="20"/>
    </row>
    <row r="253" spans="1:1" ht="12.75" customHeight="1" x14ac:dyDescent="0.25">
      <c r="A253" s="20"/>
    </row>
    <row r="254" spans="1:1" ht="12.75" customHeight="1" x14ac:dyDescent="0.25">
      <c r="A254" s="20"/>
    </row>
    <row r="255" spans="1:1" ht="12.75" customHeight="1" x14ac:dyDescent="0.25">
      <c r="A255" s="20"/>
    </row>
    <row r="256" spans="1:1" ht="12.75" customHeight="1" x14ac:dyDescent="0.25">
      <c r="A256" s="20"/>
    </row>
    <row r="257" spans="1:1" ht="12.75" customHeight="1" x14ac:dyDescent="0.25">
      <c r="A257" s="20"/>
    </row>
    <row r="258" spans="1:1" ht="12.75" customHeight="1" x14ac:dyDescent="0.25">
      <c r="A258" s="20"/>
    </row>
    <row r="259" spans="1:1" ht="12.75" customHeight="1" x14ac:dyDescent="0.25">
      <c r="A259" s="20"/>
    </row>
    <row r="260" spans="1:1" ht="12.75" customHeight="1" x14ac:dyDescent="0.25">
      <c r="A260" s="20"/>
    </row>
    <row r="261" spans="1:1" ht="12.75" customHeight="1" x14ac:dyDescent="0.25">
      <c r="A261" s="20"/>
    </row>
    <row r="262" spans="1:1" ht="12.75" customHeight="1" x14ac:dyDescent="0.25">
      <c r="A262" s="20"/>
    </row>
    <row r="263" spans="1:1" ht="12.75" customHeight="1" x14ac:dyDescent="0.25">
      <c r="A263" s="20"/>
    </row>
    <row r="264" spans="1:1" ht="12.75" customHeight="1" x14ac:dyDescent="0.25">
      <c r="A264" s="20"/>
    </row>
    <row r="265" spans="1:1" ht="12.75" customHeight="1" x14ac:dyDescent="0.25">
      <c r="A265" s="20"/>
    </row>
    <row r="266" spans="1:1" ht="12.75" customHeight="1" x14ac:dyDescent="0.25">
      <c r="A266" s="20"/>
    </row>
    <row r="267" spans="1:1" ht="12.75" customHeight="1" x14ac:dyDescent="0.25">
      <c r="A267" s="20"/>
    </row>
    <row r="268" spans="1:1" ht="12.75" customHeight="1" x14ac:dyDescent="0.25">
      <c r="A268" s="20"/>
    </row>
    <row r="269" spans="1:1" ht="12.75" customHeight="1" x14ac:dyDescent="0.25">
      <c r="A269" s="20"/>
    </row>
    <row r="270" spans="1:1" ht="12.75" customHeight="1" x14ac:dyDescent="0.25">
      <c r="A270" s="20"/>
    </row>
    <row r="271" spans="1:1" ht="12.75" customHeight="1" x14ac:dyDescent="0.25">
      <c r="A271" s="20"/>
    </row>
    <row r="272" spans="1:1" ht="12.75" customHeight="1" x14ac:dyDescent="0.25">
      <c r="A272" s="20"/>
    </row>
    <row r="273" spans="1:1" ht="12.75" customHeight="1" x14ac:dyDescent="0.25">
      <c r="A273" s="20"/>
    </row>
    <row r="274" spans="1:1" ht="12.75" customHeight="1" x14ac:dyDescent="0.25">
      <c r="A274" s="20"/>
    </row>
    <row r="275" spans="1:1" ht="12.75" customHeight="1" x14ac:dyDescent="0.25">
      <c r="A275" s="20"/>
    </row>
    <row r="276" spans="1:1" ht="12.75" customHeight="1" x14ac:dyDescent="0.25">
      <c r="A276" s="20"/>
    </row>
    <row r="277" spans="1:1" ht="12.75" customHeight="1" x14ac:dyDescent="0.25">
      <c r="A277" s="20"/>
    </row>
    <row r="278" spans="1:1" ht="12.75" customHeight="1" x14ac:dyDescent="0.25">
      <c r="A278" s="20"/>
    </row>
    <row r="279" spans="1:1" ht="12.75" customHeight="1" x14ac:dyDescent="0.25">
      <c r="A279" s="20"/>
    </row>
    <row r="280" spans="1:1" ht="12.75" customHeight="1" x14ac:dyDescent="0.25">
      <c r="A280" s="20"/>
    </row>
    <row r="281" spans="1:1" ht="12.75" customHeight="1" x14ac:dyDescent="0.25">
      <c r="A281" s="20"/>
    </row>
    <row r="282" spans="1:1" ht="12.75" customHeight="1" x14ac:dyDescent="0.25">
      <c r="A282" s="20"/>
    </row>
    <row r="283" spans="1:1" ht="12.75" customHeight="1" x14ac:dyDescent="0.25">
      <c r="A283" s="20"/>
    </row>
    <row r="284" spans="1:1" ht="12.75" customHeight="1" x14ac:dyDescent="0.25">
      <c r="A284" s="20"/>
    </row>
    <row r="285" spans="1:1" ht="12.75" customHeight="1" x14ac:dyDescent="0.25">
      <c r="A285" s="20"/>
    </row>
    <row r="286" spans="1:1" ht="12.75" customHeight="1" x14ac:dyDescent="0.25">
      <c r="A286" s="20"/>
    </row>
    <row r="287" spans="1:1" ht="12.75" customHeight="1" x14ac:dyDescent="0.25">
      <c r="A287" s="20"/>
    </row>
    <row r="288" spans="1:1" ht="12.75" customHeight="1" x14ac:dyDescent="0.25">
      <c r="A288" s="20"/>
    </row>
    <row r="289" spans="1:1" ht="12.75" customHeight="1" x14ac:dyDescent="0.25">
      <c r="A289" s="20"/>
    </row>
    <row r="290" spans="1:1" ht="12.75" customHeight="1" x14ac:dyDescent="0.25">
      <c r="A290" s="20"/>
    </row>
    <row r="291" spans="1:1" ht="12.75" customHeight="1" x14ac:dyDescent="0.25">
      <c r="A291" s="20"/>
    </row>
    <row r="292" spans="1:1" ht="12.75" customHeight="1" x14ac:dyDescent="0.25">
      <c r="A292" s="20"/>
    </row>
    <row r="293" spans="1:1" ht="12.75" customHeight="1" x14ac:dyDescent="0.25">
      <c r="A293" s="20"/>
    </row>
    <row r="294" spans="1:1" ht="12.75" customHeight="1" x14ac:dyDescent="0.25">
      <c r="A294" s="20"/>
    </row>
    <row r="295" spans="1:1" ht="12.75" customHeight="1" x14ac:dyDescent="0.25">
      <c r="A295" s="20"/>
    </row>
    <row r="296" spans="1:1" ht="12.75" customHeight="1" x14ac:dyDescent="0.25">
      <c r="A296" s="20"/>
    </row>
    <row r="297" spans="1:1" ht="12.75" customHeight="1" x14ac:dyDescent="0.25">
      <c r="A297" s="20"/>
    </row>
    <row r="298" spans="1:1" ht="12.75" customHeight="1" x14ac:dyDescent="0.25">
      <c r="A298" s="20"/>
    </row>
    <row r="299" spans="1:1" ht="12.75" customHeight="1" x14ac:dyDescent="0.25">
      <c r="A299" s="20"/>
    </row>
    <row r="300" spans="1:1" ht="12.75" customHeight="1" x14ac:dyDescent="0.25">
      <c r="A300" s="20"/>
    </row>
    <row r="301" spans="1:1" ht="12.75" customHeight="1" x14ac:dyDescent="0.25">
      <c r="A301" s="20"/>
    </row>
    <row r="302" spans="1:1" ht="12.75" customHeight="1" x14ac:dyDescent="0.25">
      <c r="A302" s="20"/>
    </row>
    <row r="303" spans="1:1" ht="12.75" customHeight="1" x14ac:dyDescent="0.25">
      <c r="A303" s="20"/>
    </row>
    <row r="304" spans="1:1" ht="12.75" customHeight="1" x14ac:dyDescent="0.25">
      <c r="A304" s="20"/>
    </row>
    <row r="305" spans="1:1" ht="12.75" customHeight="1" x14ac:dyDescent="0.25">
      <c r="A305" s="20"/>
    </row>
    <row r="306" spans="1:1" ht="12.75" customHeight="1" x14ac:dyDescent="0.25">
      <c r="A306" s="20"/>
    </row>
    <row r="307" spans="1:1" ht="12.75" customHeight="1" x14ac:dyDescent="0.25">
      <c r="A307" s="20"/>
    </row>
    <row r="308" spans="1:1" ht="12.75" customHeight="1" x14ac:dyDescent="0.25">
      <c r="A308" s="20"/>
    </row>
    <row r="309" spans="1:1" ht="12.75" customHeight="1" x14ac:dyDescent="0.25">
      <c r="A309" s="20"/>
    </row>
    <row r="310" spans="1:1" ht="12.75" customHeight="1" x14ac:dyDescent="0.25">
      <c r="A310" s="20"/>
    </row>
    <row r="311" spans="1:1" ht="12.75" customHeight="1" x14ac:dyDescent="0.25">
      <c r="A311" s="20"/>
    </row>
    <row r="312" spans="1:1" ht="12.75" customHeight="1" x14ac:dyDescent="0.25">
      <c r="A312" s="20"/>
    </row>
    <row r="313" spans="1:1" ht="12.75" customHeight="1" x14ac:dyDescent="0.25">
      <c r="A313" s="20"/>
    </row>
    <row r="314" spans="1:1" ht="12.75" customHeight="1" x14ac:dyDescent="0.25">
      <c r="A314" s="20"/>
    </row>
    <row r="315" spans="1:1" ht="12.75" customHeight="1" x14ac:dyDescent="0.25">
      <c r="A315" s="20"/>
    </row>
    <row r="316" spans="1:1" ht="12.75" customHeight="1" x14ac:dyDescent="0.25">
      <c r="A316" s="20"/>
    </row>
    <row r="317" spans="1:1" ht="12.75" customHeight="1" x14ac:dyDescent="0.25">
      <c r="A317" s="20"/>
    </row>
    <row r="318" spans="1:1" ht="12.75" customHeight="1" x14ac:dyDescent="0.25">
      <c r="A318" s="20"/>
    </row>
    <row r="319" spans="1:1" ht="12.75" customHeight="1" x14ac:dyDescent="0.25">
      <c r="A319" s="20"/>
    </row>
    <row r="320" spans="1:1" ht="12.75" customHeight="1" x14ac:dyDescent="0.25">
      <c r="A320" s="20"/>
    </row>
    <row r="321" spans="1:1" ht="12.75" customHeight="1" x14ac:dyDescent="0.25">
      <c r="A321" s="20"/>
    </row>
    <row r="322" spans="1:1" ht="12.75" customHeight="1" x14ac:dyDescent="0.25">
      <c r="A322" s="20"/>
    </row>
    <row r="323" spans="1:1" ht="12.75" customHeight="1" x14ac:dyDescent="0.25">
      <c r="A323" s="20"/>
    </row>
    <row r="324" spans="1:1" ht="12.75" customHeight="1" x14ac:dyDescent="0.25">
      <c r="A324" s="20"/>
    </row>
    <row r="325" spans="1:1" ht="12.75" customHeight="1" x14ac:dyDescent="0.25">
      <c r="A325" s="20"/>
    </row>
    <row r="326" spans="1:1" ht="12.75" customHeight="1" x14ac:dyDescent="0.25">
      <c r="A326" s="20"/>
    </row>
    <row r="327" spans="1:1" ht="12.75" customHeight="1" x14ac:dyDescent="0.25">
      <c r="A327" s="20"/>
    </row>
    <row r="328" spans="1:1" ht="12.75" customHeight="1" x14ac:dyDescent="0.25">
      <c r="A328" s="20"/>
    </row>
    <row r="329" spans="1:1" ht="12.75" customHeight="1" x14ac:dyDescent="0.25">
      <c r="A329" s="20"/>
    </row>
    <row r="330" spans="1:1" ht="12.75" customHeight="1" x14ac:dyDescent="0.25">
      <c r="A330" s="20"/>
    </row>
    <row r="331" spans="1:1" ht="12.75" customHeight="1" x14ac:dyDescent="0.25">
      <c r="A331" s="20"/>
    </row>
    <row r="332" spans="1:1" ht="12.75" customHeight="1" x14ac:dyDescent="0.25">
      <c r="A332" s="20"/>
    </row>
    <row r="333" spans="1:1" ht="12.75" customHeight="1" x14ac:dyDescent="0.25">
      <c r="A333" s="20"/>
    </row>
    <row r="334" spans="1:1" ht="12.75" customHeight="1" x14ac:dyDescent="0.25">
      <c r="A334" s="20"/>
    </row>
    <row r="335" spans="1:1" ht="12.75" customHeight="1" x14ac:dyDescent="0.25">
      <c r="A335" s="20"/>
    </row>
    <row r="336" spans="1:1" ht="12.75" customHeight="1" x14ac:dyDescent="0.25">
      <c r="A336" s="20"/>
    </row>
    <row r="337" spans="1:1" ht="12.75" customHeight="1" x14ac:dyDescent="0.25">
      <c r="A337" s="20"/>
    </row>
    <row r="338" spans="1:1" ht="12.75" customHeight="1" x14ac:dyDescent="0.25">
      <c r="A338" s="20"/>
    </row>
    <row r="339" spans="1:1" ht="12.75" customHeight="1" x14ac:dyDescent="0.25">
      <c r="A339" s="20"/>
    </row>
    <row r="340" spans="1:1" ht="12.75" customHeight="1" x14ac:dyDescent="0.25">
      <c r="A340" s="20"/>
    </row>
    <row r="341" spans="1:1" ht="12.75" customHeight="1" x14ac:dyDescent="0.25">
      <c r="A341" s="20"/>
    </row>
    <row r="342" spans="1:1" ht="12.75" customHeight="1" x14ac:dyDescent="0.25">
      <c r="A342" s="20"/>
    </row>
    <row r="343" spans="1:1" ht="12.75" customHeight="1" x14ac:dyDescent="0.25">
      <c r="A343" s="20"/>
    </row>
    <row r="344" spans="1:1" ht="12.75" customHeight="1" x14ac:dyDescent="0.25">
      <c r="A344" s="20"/>
    </row>
    <row r="345" spans="1:1" ht="12.75" customHeight="1" x14ac:dyDescent="0.25">
      <c r="A345" s="20"/>
    </row>
    <row r="346" spans="1:1" ht="12.75" customHeight="1" x14ac:dyDescent="0.25">
      <c r="A346" s="20"/>
    </row>
    <row r="347" spans="1:1" ht="12.75" customHeight="1" x14ac:dyDescent="0.25">
      <c r="A347" s="20"/>
    </row>
    <row r="348" spans="1:1" ht="12.75" customHeight="1" x14ac:dyDescent="0.25">
      <c r="A348" s="20"/>
    </row>
    <row r="349" spans="1:1" ht="12.75" customHeight="1" x14ac:dyDescent="0.25">
      <c r="A349" s="20"/>
    </row>
    <row r="350" spans="1:1" ht="12.75" customHeight="1" x14ac:dyDescent="0.25">
      <c r="A350" s="20"/>
    </row>
    <row r="351" spans="1:1" ht="12.75" customHeight="1" x14ac:dyDescent="0.25">
      <c r="A351" s="20"/>
    </row>
    <row r="352" spans="1:1" ht="12.75" customHeight="1" x14ac:dyDescent="0.25">
      <c r="A352" s="20"/>
    </row>
    <row r="353" spans="1:1" ht="12.75" customHeight="1" x14ac:dyDescent="0.25">
      <c r="A353" s="20"/>
    </row>
    <row r="354" spans="1:1" ht="12.75" customHeight="1" x14ac:dyDescent="0.25">
      <c r="A354" s="20"/>
    </row>
    <row r="355" spans="1:1" ht="12.75" customHeight="1" x14ac:dyDescent="0.25">
      <c r="A355" s="20"/>
    </row>
    <row r="356" spans="1:1" ht="12.75" customHeight="1" x14ac:dyDescent="0.25">
      <c r="A356" s="20"/>
    </row>
    <row r="357" spans="1:1" ht="12.75" customHeight="1" x14ac:dyDescent="0.25">
      <c r="A357" s="20"/>
    </row>
    <row r="358" spans="1:1" ht="12.75" customHeight="1" x14ac:dyDescent="0.25">
      <c r="A358" s="20"/>
    </row>
    <row r="359" spans="1:1" ht="12.75" customHeight="1" x14ac:dyDescent="0.25">
      <c r="A359" s="20"/>
    </row>
    <row r="360" spans="1:1" ht="12.75" customHeight="1" x14ac:dyDescent="0.25">
      <c r="A360" s="20"/>
    </row>
    <row r="361" spans="1:1" ht="12.75" customHeight="1" x14ac:dyDescent="0.25">
      <c r="A361" s="20"/>
    </row>
    <row r="362" spans="1:1" ht="12.75" customHeight="1" x14ac:dyDescent="0.25">
      <c r="A362" s="20"/>
    </row>
    <row r="363" spans="1:1" ht="12.75" customHeight="1" x14ac:dyDescent="0.25">
      <c r="A363" s="20"/>
    </row>
    <row r="364" spans="1:1" ht="12.75" customHeight="1" x14ac:dyDescent="0.25">
      <c r="A364" s="20"/>
    </row>
    <row r="365" spans="1:1" ht="12.75" customHeight="1" x14ac:dyDescent="0.25">
      <c r="A365" s="20"/>
    </row>
    <row r="366" spans="1:1" ht="12.75" customHeight="1" x14ac:dyDescent="0.25">
      <c r="A366" s="20"/>
    </row>
    <row r="367" spans="1:1" ht="12.75" customHeight="1" x14ac:dyDescent="0.25">
      <c r="A367" s="20"/>
    </row>
    <row r="368" spans="1:1" ht="12.75" customHeight="1" x14ac:dyDescent="0.25">
      <c r="A368" s="20"/>
    </row>
    <row r="369" spans="1:1" ht="12.75" customHeight="1" x14ac:dyDescent="0.25">
      <c r="A369" s="20"/>
    </row>
    <row r="370" spans="1:1" ht="12.75" customHeight="1" x14ac:dyDescent="0.25">
      <c r="A370" s="20"/>
    </row>
    <row r="371" spans="1:1" ht="12.75" customHeight="1" x14ac:dyDescent="0.25">
      <c r="A371" s="20"/>
    </row>
    <row r="372" spans="1:1" ht="12.75" customHeight="1" x14ac:dyDescent="0.25">
      <c r="A372" s="20"/>
    </row>
    <row r="373" spans="1:1" ht="12.75" customHeight="1" x14ac:dyDescent="0.25">
      <c r="A373" s="20"/>
    </row>
    <row r="374" spans="1:1" ht="12.75" customHeight="1" x14ac:dyDescent="0.25">
      <c r="A374" s="20"/>
    </row>
    <row r="375" spans="1:1" ht="12.75" customHeight="1" x14ac:dyDescent="0.25">
      <c r="A375" s="20"/>
    </row>
    <row r="376" spans="1:1" ht="12.75" customHeight="1" x14ac:dyDescent="0.25">
      <c r="A376" s="20"/>
    </row>
    <row r="377" spans="1:1" ht="12.75" customHeight="1" x14ac:dyDescent="0.25">
      <c r="A377" s="20"/>
    </row>
    <row r="378" spans="1:1" ht="12.75" customHeight="1" x14ac:dyDescent="0.25">
      <c r="A378" s="20"/>
    </row>
    <row r="379" spans="1:1" ht="12.75" customHeight="1" x14ac:dyDescent="0.25">
      <c r="A379" s="20"/>
    </row>
    <row r="380" spans="1:1" ht="12.75" customHeight="1" x14ac:dyDescent="0.25">
      <c r="A380" s="20"/>
    </row>
    <row r="381" spans="1:1" ht="12.75" customHeight="1" x14ac:dyDescent="0.25">
      <c r="A381" s="20"/>
    </row>
    <row r="382" spans="1:1" ht="12.75" customHeight="1" x14ac:dyDescent="0.25">
      <c r="A382" s="20"/>
    </row>
    <row r="383" spans="1:1" ht="12.75" customHeight="1" x14ac:dyDescent="0.25">
      <c r="A383" s="20"/>
    </row>
    <row r="384" spans="1:1" ht="12.75" customHeight="1" x14ac:dyDescent="0.25">
      <c r="A384" s="20"/>
    </row>
    <row r="385" spans="1:1" ht="12.75" customHeight="1" x14ac:dyDescent="0.25">
      <c r="A385" s="20"/>
    </row>
    <row r="386" spans="1:1" ht="12.75" customHeight="1" x14ac:dyDescent="0.25">
      <c r="A386" s="20"/>
    </row>
    <row r="387" spans="1:1" ht="12.75" customHeight="1" x14ac:dyDescent="0.25">
      <c r="A387" s="20"/>
    </row>
    <row r="388" spans="1:1" ht="12.75" customHeight="1" x14ac:dyDescent="0.25">
      <c r="A388" s="20"/>
    </row>
    <row r="389" spans="1:1" ht="12.75" customHeight="1" x14ac:dyDescent="0.25">
      <c r="A389" s="20"/>
    </row>
    <row r="390" spans="1:1" ht="12.75" customHeight="1" x14ac:dyDescent="0.25">
      <c r="A390" s="20"/>
    </row>
    <row r="391" spans="1:1" ht="12.75" customHeight="1" x14ac:dyDescent="0.25">
      <c r="A391" s="20"/>
    </row>
    <row r="392" spans="1:1" ht="12.75" customHeight="1" x14ac:dyDescent="0.25">
      <c r="A392" s="20"/>
    </row>
    <row r="393" spans="1:1" ht="12.75" customHeight="1" x14ac:dyDescent="0.25">
      <c r="A393" s="20"/>
    </row>
    <row r="394" spans="1:1" ht="12.75" customHeight="1" x14ac:dyDescent="0.25">
      <c r="A394" s="20"/>
    </row>
    <row r="395" spans="1:1" ht="12.75" customHeight="1" x14ac:dyDescent="0.25">
      <c r="A395" s="20"/>
    </row>
    <row r="396" spans="1:1" ht="12.75" customHeight="1" x14ac:dyDescent="0.25">
      <c r="A396" s="20"/>
    </row>
    <row r="397" spans="1:1" ht="12.75" customHeight="1" x14ac:dyDescent="0.25">
      <c r="A397" s="20"/>
    </row>
    <row r="398" spans="1:1" ht="12.75" customHeight="1" x14ac:dyDescent="0.25">
      <c r="A398" s="20"/>
    </row>
    <row r="399" spans="1:1" ht="12.75" customHeight="1" x14ac:dyDescent="0.25">
      <c r="A399" s="20"/>
    </row>
    <row r="400" spans="1:1" ht="12.75" customHeight="1" x14ac:dyDescent="0.25">
      <c r="A400" s="20"/>
    </row>
    <row r="401" spans="1:1" ht="12.75" customHeight="1" x14ac:dyDescent="0.25">
      <c r="A401" s="20"/>
    </row>
    <row r="402" spans="1:1" ht="12.75" customHeight="1" x14ac:dyDescent="0.25">
      <c r="A402" s="20"/>
    </row>
    <row r="403" spans="1:1" ht="12.75" customHeight="1" x14ac:dyDescent="0.25">
      <c r="A403" s="20"/>
    </row>
    <row r="404" spans="1:1" ht="12.75" customHeight="1" x14ac:dyDescent="0.25">
      <c r="A404" s="20"/>
    </row>
    <row r="405" spans="1:1" ht="12.75" customHeight="1" x14ac:dyDescent="0.25">
      <c r="A405" s="20"/>
    </row>
    <row r="406" spans="1:1" ht="12.75" customHeight="1" x14ac:dyDescent="0.25">
      <c r="A406" s="20"/>
    </row>
    <row r="407" spans="1:1" ht="12.75" customHeight="1" x14ac:dyDescent="0.25">
      <c r="A407" s="20"/>
    </row>
    <row r="408" spans="1:1" ht="12.75" customHeight="1" x14ac:dyDescent="0.25">
      <c r="A408" s="20"/>
    </row>
    <row r="409" spans="1:1" ht="12.75" customHeight="1" x14ac:dyDescent="0.25">
      <c r="A409" s="20"/>
    </row>
    <row r="410" spans="1:1" ht="12.75" customHeight="1" x14ac:dyDescent="0.25">
      <c r="A410" s="20"/>
    </row>
    <row r="411" spans="1:1" ht="12.75" customHeight="1" x14ac:dyDescent="0.25">
      <c r="A411" s="20"/>
    </row>
    <row r="412" spans="1:1" ht="12.75" customHeight="1" x14ac:dyDescent="0.25">
      <c r="A412" s="20"/>
    </row>
    <row r="413" spans="1:1" ht="12.75" customHeight="1" x14ac:dyDescent="0.25">
      <c r="A413" s="20"/>
    </row>
    <row r="414" spans="1:1" ht="12.75" customHeight="1" x14ac:dyDescent="0.25">
      <c r="A414" s="20"/>
    </row>
    <row r="415" spans="1:1" ht="12.75" customHeight="1" x14ac:dyDescent="0.25">
      <c r="A415" s="20"/>
    </row>
    <row r="416" spans="1:1" ht="12.75" customHeight="1" x14ac:dyDescent="0.25">
      <c r="A416" s="20"/>
    </row>
    <row r="417" spans="1:1" ht="12.75" customHeight="1" x14ac:dyDescent="0.25">
      <c r="A417" s="20"/>
    </row>
    <row r="418" spans="1:1" ht="12.75" customHeight="1" x14ac:dyDescent="0.25">
      <c r="A418" s="20"/>
    </row>
    <row r="419" spans="1:1" ht="12.75" customHeight="1" x14ac:dyDescent="0.25">
      <c r="A419" s="20"/>
    </row>
    <row r="420" spans="1:1" ht="12.75" customHeight="1" x14ac:dyDescent="0.25">
      <c r="A420" s="20"/>
    </row>
    <row r="421" spans="1:1" ht="12.75" customHeight="1" x14ac:dyDescent="0.25">
      <c r="A421" s="20"/>
    </row>
    <row r="422" spans="1:1" ht="12.75" customHeight="1" x14ac:dyDescent="0.25">
      <c r="A422" s="20"/>
    </row>
    <row r="423" spans="1:1" ht="12.75" customHeight="1" x14ac:dyDescent="0.25">
      <c r="A423" s="20"/>
    </row>
    <row r="424" spans="1:1" ht="12.75" customHeight="1" x14ac:dyDescent="0.25">
      <c r="A424" s="20"/>
    </row>
    <row r="425" spans="1:1" ht="12.75" customHeight="1" x14ac:dyDescent="0.25">
      <c r="A425" s="20"/>
    </row>
    <row r="426" spans="1:1" ht="12.75" customHeight="1" x14ac:dyDescent="0.25">
      <c r="A426" s="20"/>
    </row>
    <row r="427" spans="1:1" ht="12.75" customHeight="1" x14ac:dyDescent="0.25">
      <c r="A427" s="20"/>
    </row>
    <row r="428" spans="1:1" ht="12.75" customHeight="1" x14ac:dyDescent="0.25">
      <c r="A428" s="20"/>
    </row>
    <row r="429" spans="1:1" ht="12.75" customHeight="1" x14ac:dyDescent="0.25">
      <c r="A429" s="20"/>
    </row>
    <row r="430" spans="1:1" ht="12.75" customHeight="1" x14ac:dyDescent="0.25">
      <c r="A430" s="20"/>
    </row>
    <row r="431" spans="1:1" ht="12.75" customHeight="1" x14ac:dyDescent="0.25">
      <c r="A431" s="20"/>
    </row>
    <row r="432" spans="1:1" ht="12.75" customHeight="1" x14ac:dyDescent="0.25">
      <c r="A432" s="20"/>
    </row>
    <row r="433" spans="1:1" ht="12.75" customHeight="1" x14ac:dyDescent="0.25">
      <c r="A433" s="20"/>
    </row>
    <row r="434" spans="1:1" ht="12.75" customHeight="1" x14ac:dyDescent="0.25">
      <c r="A434" s="20"/>
    </row>
    <row r="435" spans="1:1" ht="12.75" customHeight="1" x14ac:dyDescent="0.25">
      <c r="A435" s="20"/>
    </row>
    <row r="436" spans="1:1" ht="12.75" customHeight="1" x14ac:dyDescent="0.25">
      <c r="A436" s="20"/>
    </row>
    <row r="437" spans="1:1" ht="12.75" customHeight="1" x14ac:dyDescent="0.25">
      <c r="A437" s="20"/>
    </row>
    <row r="438" spans="1:1" ht="12.75" customHeight="1" x14ac:dyDescent="0.25">
      <c r="A438" s="20"/>
    </row>
    <row r="439" spans="1:1" ht="12.75" customHeight="1" x14ac:dyDescent="0.25">
      <c r="A439" s="20"/>
    </row>
    <row r="440" spans="1:1" ht="12.75" customHeight="1" x14ac:dyDescent="0.25">
      <c r="A440" s="20"/>
    </row>
    <row r="441" spans="1:1" ht="12.75" customHeight="1" x14ac:dyDescent="0.25">
      <c r="A441" s="20"/>
    </row>
    <row r="442" spans="1:1" ht="12.75" customHeight="1" x14ac:dyDescent="0.25">
      <c r="A442" s="20"/>
    </row>
    <row r="443" spans="1:1" ht="12.75" customHeight="1" x14ac:dyDescent="0.25">
      <c r="A443" s="20"/>
    </row>
    <row r="444" spans="1:1" ht="12.75" customHeight="1" x14ac:dyDescent="0.25">
      <c r="A444" s="20"/>
    </row>
    <row r="445" spans="1:1" ht="12.75" customHeight="1" x14ac:dyDescent="0.25">
      <c r="A445" s="20"/>
    </row>
    <row r="446" spans="1:1" ht="12.75" customHeight="1" x14ac:dyDescent="0.25">
      <c r="A446" s="20"/>
    </row>
    <row r="447" spans="1:1" ht="12.75" customHeight="1" x14ac:dyDescent="0.25">
      <c r="A447" s="20"/>
    </row>
    <row r="448" spans="1:1" ht="12.75" customHeight="1" x14ac:dyDescent="0.25">
      <c r="A448" s="20"/>
    </row>
    <row r="449" spans="1:1" ht="12.75" customHeight="1" x14ac:dyDescent="0.25">
      <c r="A449" s="20"/>
    </row>
    <row r="450" spans="1:1" ht="12.75" customHeight="1" x14ac:dyDescent="0.25">
      <c r="A450" s="20"/>
    </row>
    <row r="451" spans="1:1" ht="12.75" customHeight="1" x14ac:dyDescent="0.25">
      <c r="A451" s="20"/>
    </row>
    <row r="452" spans="1:1" ht="12.75" customHeight="1" x14ac:dyDescent="0.25">
      <c r="A452" s="20"/>
    </row>
    <row r="453" spans="1:1" ht="12.75" customHeight="1" x14ac:dyDescent="0.25">
      <c r="A453" s="20"/>
    </row>
    <row r="454" spans="1:1" ht="12.75" customHeight="1" x14ac:dyDescent="0.25">
      <c r="A454" s="20"/>
    </row>
    <row r="455" spans="1:1" ht="12.75" customHeight="1" x14ac:dyDescent="0.25">
      <c r="A455" s="20"/>
    </row>
    <row r="456" spans="1:1" ht="12.75" customHeight="1" x14ac:dyDescent="0.25">
      <c r="A456" s="20"/>
    </row>
    <row r="457" spans="1:1" ht="12.75" customHeight="1" x14ac:dyDescent="0.25">
      <c r="A457" s="20"/>
    </row>
    <row r="458" spans="1:1" ht="12.75" customHeight="1" x14ac:dyDescent="0.25">
      <c r="A458" s="20"/>
    </row>
    <row r="459" spans="1:1" ht="12.75" customHeight="1" x14ac:dyDescent="0.25">
      <c r="A459" s="20"/>
    </row>
    <row r="460" spans="1:1" ht="12.75" customHeight="1" x14ac:dyDescent="0.25">
      <c r="A460" s="20"/>
    </row>
    <row r="461" spans="1:1" ht="12.75" customHeight="1" x14ac:dyDescent="0.25">
      <c r="A461" s="20"/>
    </row>
    <row r="462" spans="1:1" ht="12.75" customHeight="1" x14ac:dyDescent="0.25">
      <c r="A462" s="20"/>
    </row>
    <row r="463" spans="1:1" ht="12.75" customHeight="1" x14ac:dyDescent="0.25">
      <c r="A463" s="20"/>
    </row>
    <row r="464" spans="1:1" ht="12.75" customHeight="1" x14ac:dyDescent="0.25">
      <c r="A464" s="20"/>
    </row>
    <row r="465" spans="1:1" ht="12.75" customHeight="1" x14ac:dyDescent="0.25">
      <c r="A465" s="20"/>
    </row>
    <row r="466" spans="1:1" ht="12.75" customHeight="1" x14ac:dyDescent="0.25">
      <c r="A466" s="20"/>
    </row>
    <row r="467" spans="1:1" ht="12.75" customHeight="1" x14ac:dyDescent="0.25">
      <c r="A467" s="20"/>
    </row>
    <row r="468" spans="1:1" ht="12.75" customHeight="1" x14ac:dyDescent="0.25">
      <c r="A468" s="20"/>
    </row>
    <row r="469" spans="1:1" ht="12.75" customHeight="1" x14ac:dyDescent="0.25">
      <c r="A469" s="20"/>
    </row>
    <row r="470" spans="1:1" ht="12.75" customHeight="1" x14ac:dyDescent="0.25">
      <c r="A470" s="20"/>
    </row>
    <row r="471" spans="1:1" ht="12.75" customHeight="1" x14ac:dyDescent="0.25">
      <c r="A471" s="20"/>
    </row>
    <row r="472" spans="1:1" ht="12.75" customHeight="1" x14ac:dyDescent="0.25">
      <c r="A472" s="20"/>
    </row>
    <row r="473" spans="1:1" ht="12.75" customHeight="1" x14ac:dyDescent="0.25">
      <c r="A473" s="20"/>
    </row>
    <row r="474" spans="1:1" ht="12.75" customHeight="1" x14ac:dyDescent="0.25">
      <c r="A474" s="20"/>
    </row>
    <row r="475" spans="1:1" ht="12.75" customHeight="1" x14ac:dyDescent="0.25">
      <c r="A475" s="20"/>
    </row>
    <row r="476" spans="1:1" ht="12.75" customHeight="1" x14ac:dyDescent="0.25">
      <c r="A476" s="20"/>
    </row>
    <row r="477" spans="1:1" ht="12.75" customHeight="1" x14ac:dyDescent="0.25">
      <c r="A477" s="20"/>
    </row>
    <row r="478" spans="1:1" ht="12.75" customHeight="1" x14ac:dyDescent="0.25">
      <c r="A478" s="20"/>
    </row>
    <row r="479" spans="1:1" ht="12.75" customHeight="1" x14ac:dyDescent="0.25">
      <c r="A479" s="20"/>
    </row>
    <row r="480" spans="1:1" ht="12.75" customHeight="1" x14ac:dyDescent="0.25">
      <c r="A480" s="20"/>
    </row>
    <row r="481" spans="1:1" ht="12.75" customHeight="1" x14ac:dyDescent="0.25">
      <c r="A481" s="20"/>
    </row>
    <row r="482" spans="1:1" ht="12.75" customHeight="1" x14ac:dyDescent="0.25">
      <c r="A482" s="20"/>
    </row>
    <row r="483" spans="1:1" ht="12.75" customHeight="1" x14ac:dyDescent="0.25">
      <c r="A483" s="20"/>
    </row>
    <row r="484" spans="1:1" ht="12.75" customHeight="1" x14ac:dyDescent="0.25">
      <c r="A484" s="20"/>
    </row>
    <row r="485" spans="1:1" ht="12.75" customHeight="1" x14ac:dyDescent="0.25">
      <c r="A485" s="20"/>
    </row>
    <row r="486" spans="1:1" ht="12.75" customHeight="1" x14ac:dyDescent="0.25">
      <c r="A486" s="20"/>
    </row>
    <row r="487" spans="1:1" ht="12.75" customHeight="1" x14ac:dyDescent="0.25">
      <c r="A487" s="20"/>
    </row>
    <row r="488" spans="1:1" ht="12.75" customHeight="1" x14ac:dyDescent="0.25">
      <c r="A488" s="20"/>
    </row>
    <row r="489" spans="1:1" ht="12.75" customHeight="1" x14ac:dyDescent="0.25">
      <c r="A489" s="20"/>
    </row>
    <row r="490" spans="1:1" ht="12.75" customHeight="1" x14ac:dyDescent="0.25">
      <c r="A490" s="20"/>
    </row>
    <row r="491" spans="1:1" ht="12.75" customHeight="1" x14ac:dyDescent="0.25">
      <c r="A491" s="20"/>
    </row>
    <row r="492" spans="1:1" ht="12.75" customHeight="1" x14ac:dyDescent="0.25">
      <c r="A492" s="20"/>
    </row>
    <row r="493" spans="1:1" ht="12.75" customHeight="1" x14ac:dyDescent="0.25">
      <c r="A493" s="20"/>
    </row>
    <row r="494" spans="1:1" ht="12.75" customHeight="1" x14ac:dyDescent="0.25">
      <c r="A494" s="20"/>
    </row>
    <row r="495" spans="1:1" ht="12.75" customHeight="1" x14ac:dyDescent="0.25">
      <c r="A495" s="20"/>
    </row>
    <row r="496" spans="1:1" ht="12.75" customHeight="1" x14ac:dyDescent="0.25">
      <c r="A496" s="20"/>
    </row>
    <row r="497" spans="1:1" ht="12.75" customHeight="1" x14ac:dyDescent="0.25">
      <c r="A497" s="20"/>
    </row>
    <row r="498" spans="1:1" ht="12.75" customHeight="1" x14ac:dyDescent="0.25">
      <c r="A498" s="20"/>
    </row>
    <row r="499" spans="1:1" ht="12.75" customHeight="1" x14ac:dyDescent="0.25">
      <c r="A499" s="20"/>
    </row>
    <row r="500" spans="1:1" ht="12.75" customHeight="1" x14ac:dyDescent="0.25">
      <c r="A500" s="20"/>
    </row>
    <row r="501" spans="1:1" ht="12.75" customHeight="1" x14ac:dyDescent="0.25">
      <c r="A501" s="20"/>
    </row>
    <row r="502" spans="1:1" ht="12.75" customHeight="1" x14ac:dyDescent="0.25">
      <c r="A502" s="20"/>
    </row>
    <row r="503" spans="1:1" ht="12.75" customHeight="1" x14ac:dyDescent="0.25">
      <c r="A503" s="20"/>
    </row>
    <row r="504" spans="1:1" ht="12.75" customHeight="1" x14ac:dyDescent="0.25">
      <c r="A504" s="20"/>
    </row>
    <row r="505" spans="1:1" ht="12.75" customHeight="1" x14ac:dyDescent="0.25">
      <c r="A505" s="20"/>
    </row>
    <row r="506" spans="1:1" ht="12.75" customHeight="1" x14ac:dyDescent="0.25">
      <c r="A506" s="20"/>
    </row>
    <row r="507" spans="1:1" ht="12.75" customHeight="1" x14ac:dyDescent="0.25">
      <c r="A507" s="20"/>
    </row>
    <row r="508" spans="1:1" ht="12.75" customHeight="1" x14ac:dyDescent="0.25">
      <c r="A508" s="20"/>
    </row>
    <row r="509" spans="1:1" ht="12.75" customHeight="1" x14ac:dyDescent="0.25">
      <c r="A509" s="20"/>
    </row>
    <row r="510" spans="1:1" ht="12.75" customHeight="1" x14ac:dyDescent="0.25">
      <c r="A510" s="20"/>
    </row>
    <row r="511" spans="1:1" ht="12.75" customHeight="1" x14ac:dyDescent="0.25">
      <c r="A511" s="20"/>
    </row>
    <row r="512" spans="1:1" ht="12.75" customHeight="1" x14ac:dyDescent="0.25">
      <c r="A512" s="20"/>
    </row>
    <row r="513" spans="1:1" ht="12.75" customHeight="1" x14ac:dyDescent="0.25">
      <c r="A513" s="20"/>
    </row>
    <row r="514" spans="1:1" ht="12.75" customHeight="1" x14ac:dyDescent="0.25">
      <c r="A514" s="20"/>
    </row>
    <row r="515" spans="1:1" ht="12.75" customHeight="1" x14ac:dyDescent="0.25">
      <c r="A515" s="20"/>
    </row>
    <row r="516" spans="1:1" ht="12.75" customHeight="1" x14ac:dyDescent="0.25">
      <c r="A516" s="20"/>
    </row>
    <row r="517" spans="1:1" ht="12.75" customHeight="1" x14ac:dyDescent="0.25">
      <c r="A517" s="20"/>
    </row>
    <row r="518" spans="1:1" ht="12.75" customHeight="1" x14ac:dyDescent="0.25">
      <c r="A518" s="20"/>
    </row>
    <row r="519" spans="1:1" ht="12.75" customHeight="1" x14ac:dyDescent="0.25">
      <c r="A519" s="20"/>
    </row>
    <row r="520" spans="1:1" ht="12.75" customHeight="1" x14ac:dyDescent="0.25">
      <c r="A520" s="20"/>
    </row>
    <row r="521" spans="1:1" ht="12.75" customHeight="1" x14ac:dyDescent="0.25">
      <c r="A521" s="20"/>
    </row>
    <row r="522" spans="1:1" ht="12.75" customHeight="1" x14ac:dyDescent="0.25">
      <c r="A522" s="20"/>
    </row>
    <row r="523" spans="1:1" ht="12.75" customHeight="1" x14ac:dyDescent="0.25">
      <c r="A523" s="20"/>
    </row>
    <row r="524" spans="1:1" ht="12.75" customHeight="1" x14ac:dyDescent="0.25">
      <c r="A524" s="20"/>
    </row>
    <row r="525" spans="1:1" ht="12.75" customHeight="1" x14ac:dyDescent="0.25">
      <c r="A525" s="20"/>
    </row>
    <row r="526" spans="1:1" ht="12.75" customHeight="1" x14ac:dyDescent="0.25">
      <c r="A526" s="20"/>
    </row>
    <row r="527" spans="1:1" ht="12.75" customHeight="1" x14ac:dyDescent="0.25">
      <c r="A527" s="20"/>
    </row>
    <row r="528" spans="1:1" ht="12.75" customHeight="1" x14ac:dyDescent="0.25">
      <c r="A528" s="20"/>
    </row>
    <row r="529" spans="1:1" ht="12.75" customHeight="1" x14ac:dyDescent="0.25">
      <c r="A529" s="20"/>
    </row>
    <row r="530" spans="1:1" ht="12.75" customHeight="1" x14ac:dyDescent="0.25">
      <c r="A530" s="20"/>
    </row>
    <row r="531" spans="1:1" ht="12.75" customHeight="1" x14ac:dyDescent="0.25">
      <c r="A531" s="20"/>
    </row>
    <row r="532" spans="1:1" ht="12.75" customHeight="1" x14ac:dyDescent="0.25">
      <c r="A532" s="20"/>
    </row>
    <row r="533" spans="1:1" ht="12.75" customHeight="1" x14ac:dyDescent="0.25">
      <c r="A533" s="20"/>
    </row>
    <row r="534" spans="1:1" ht="12.75" customHeight="1" x14ac:dyDescent="0.25">
      <c r="A534" s="20"/>
    </row>
    <row r="535" spans="1:1" ht="12.75" customHeight="1" x14ac:dyDescent="0.25">
      <c r="A535" s="20"/>
    </row>
    <row r="536" spans="1:1" ht="12.75" customHeight="1" x14ac:dyDescent="0.25">
      <c r="A536" s="20"/>
    </row>
    <row r="537" spans="1:1" ht="12.75" customHeight="1" x14ac:dyDescent="0.25">
      <c r="A537" s="20"/>
    </row>
    <row r="538" spans="1:1" ht="12.75" customHeight="1" x14ac:dyDescent="0.25">
      <c r="A538" s="20"/>
    </row>
    <row r="539" spans="1:1" ht="12.75" customHeight="1" x14ac:dyDescent="0.25">
      <c r="A539" s="20"/>
    </row>
    <row r="540" spans="1:1" ht="12.75" customHeight="1" x14ac:dyDescent="0.25">
      <c r="A540" s="20"/>
    </row>
    <row r="541" spans="1:1" ht="12.75" customHeight="1" x14ac:dyDescent="0.25">
      <c r="A541" s="20"/>
    </row>
    <row r="542" spans="1:1" ht="12.75" customHeight="1" x14ac:dyDescent="0.25">
      <c r="A542" s="20"/>
    </row>
    <row r="543" spans="1:1" ht="12.75" customHeight="1" x14ac:dyDescent="0.25">
      <c r="A543" s="20"/>
    </row>
    <row r="544" spans="1:1" ht="12.75" customHeight="1" x14ac:dyDescent="0.25">
      <c r="A544" s="20"/>
    </row>
    <row r="545" spans="1:1" ht="12.75" customHeight="1" x14ac:dyDescent="0.25">
      <c r="A545" s="20"/>
    </row>
    <row r="546" spans="1:1" ht="12.75" customHeight="1" x14ac:dyDescent="0.25">
      <c r="A546" s="20"/>
    </row>
    <row r="547" spans="1:1" ht="12.75" customHeight="1" x14ac:dyDescent="0.25">
      <c r="A547" s="20"/>
    </row>
    <row r="548" spans="1:1" ht="12.75" customHeight="1" x14ac:dyDescent="0.25">
      <c r="A548" s="20"/>
    </row>
    <row r="549" spans="1:1" ht="12.75" customHeight="1" x14ac:dyDescent="0.25">
      <c r="A549" s="20"/>
    </row>
    <row r="550" spans="1:1" ht="12.75" customHeight="1" x14ac:dyDescent="0.25">
      <c r="A550" s="20"/>
    </row>
    <row r="551" spans="1:1" ht="12.75" customHeight="1" x14ac:dyDescent="0.25">
      <c r="A551" s="20"/>
    </row>
    <row r="552" spans="1:1" ht="12.75" customHeight="1" x14ac:dyDescent="0.25">
      <c r="A552" s="20"/>
    </row>
    <row r="553" spans="1:1" ht="12.75" customHeight="1" x14ac:dyDescent="0.25">
      <c r="A553" s="20"/>
    </row>
    <row r="554" spans="1:1" ht="12.75" customHeight="1" x14ac:dyDescent="0.25">
      <c r="A554" s="20"/>
    </row>
    <row r="555" spans="1:1" ht="12.75" customHeight="1" x14ac:dyDescent="0.25">
      <c r="A555" s="20"/>
    </row>
    <row r="556" spans="1:1" ht="12.75" customHeight="1" x14ac:dyDescent="0.25">
      <c r="A556" s="20"/>
    </row>
    <row r="557" spans="1:1" ht="12.75" customHeight="1" x14ac:dyDescent="0.25">
      <c r="A557" s="20"/>
    </row>
    <row r="558" spans="1:1" ht="12.75" customHeight="1" x14ac:dyDescent="0.25">
      <c r="A558" s="20"/>
    </row>
    <row r="559" spans="1:1" ht="12.75" customHeight="1" x14ac:dyDescent="0.25">
      <c r="A559" s="20"/>
    </row>
    <row r="560" spans="1:1" ht="12.75" customHeight="1" x14ac:dyDescent="0.25">
      <c r="A560" s="20"/>
    </row>
    <row r="561" spans="1:1" ht="12.75" customHeight="1" x14ac:dyDescent="0.25">
      <c r="A561" s="20"/>
    </row>
    <row r="562" spans="1:1" ht="12.75" customHeight="1" x14ac:dyDescent="0.25">
      <c r="A562" s="20"/>
    </row>
    <row r="563" spans="1:1" ht="12.75" customHeight="1" x14ac:dyDescent="0.25">
      <c r="A563" s="20"/>
    </row>
    <row r="564" spans="1:1" ht="12.75" customHeight="1" x14ac:dyDescent="0.25">
      <c r="A564" s="20"/>
    </row>
    <row r="565" spans="1:1" ht="12.75" customHeight="1" x14ac:dyDescent="0.25">
      <c r="A565" s="20"/>
    </row>
    <row r="566" spans="1:1" ht="12.75" customHeight="1" x14ac:dyDescent="0.25">
      <c r="A566" s="20"/>
    </row>
    <row r="567" spans="1:1" ht="12.75" customHeight="1" x14ac:dyDescent="0.25">
      <c r="A567" s="20"/>
    </row>
    <row r="568" spans="1:1" ht="12.75" customHeight="1" x14ac:dyDescent="0.25">
      <c r="A568" s="20"/>
    </row>
    <row r="569" spans="1:1" ht="12.75" customHeight="1" x14ac:dyDescent="0.25">
      <c r="A569" s="20"/>
    </row>
    <row r="570" spans="1:1" ht="12.75" customHeight="1" x14ac:dyDescent="0.25">
      <c r="A570" s="20"/>
    </row>
    <row r="571" spans="1:1" ht="12.75" customHeight="1" x14ac:dyDescent="0.25">
      <c r="A571" s="20"/>
    </row>
    <row r="572" spans="1:1" ht="12.75" customHeight="1" x14ac:dyDescent="0.25">
      <c r="A572" s="20"/>
    </row>
    <row r="573" spans="1:1" ht="12.75" customHeight="1" x14ac:dyDescent="0.25">
      <c r="A573" s="20"/>
    </row>
    <row r="574" spans="1:1" ht="12.75" customHeight="1" x14ac:dyDescent="0.25">
      <c r="A574" s="20"/>
    </row>
    <row r="575" spans="1:1" ht="12.75" customHeight="1" x14ac:dyDescent="0.25">
      <c r="A575" s="20"/>
    </row>
    <row r="576" spans="1:1" ht="12.75" customHeight="1" x14ac:dyDescent="0.25">
      <c r="A576" s="20"/>
    </row>
    <row r="577" spans="1:1" ht="12.75" customHeight="1" x14ac:dyDescent="0.25">
      <c r="A577" s="20"/>
    </row>
    <row r="578" spans="1:1" ht="12.75" customHeight="1" x14ac:dyDescent="0.25">
      <c r="A578" s="20"/>
    </row>
    <row r="579" spans="1:1" ht="12.75" customHeight="1" x14ac:dyDescent="0.25">
      <c r="A579" s="20"/>
    </row>
    <row r="580" spans="1:1" ht="12.75" customHeight="1" x14ac:dyDescent="0.25">
      <c r="A580" s="20"/>
    </row>
    <row r="581" spans="1:1" ht="12.75" customHeight="1" x14ac:dyDescent="0.25">
      <c r="A581" s="20"/>
    </row>
    <row r="582" spans="1:1" ht="12.75" customHeight="1" x14ac:dyDescent="0.25">
      <c r="A582" s="20"/>
    </row>
    <row r="583" spans="1:1" ht="12.75" customHeight="1" x14ac:dyDescent="0.25">
      <c r="A583" s="20"/>
    </row>
    <row r="584" spans="1:1" ht="12.75" customHeight="1" x14ac:dyDescent="0.25">
      <c r="A584" s="20"/>
    </row>
    <row r="585" spans="1:1" ht="12.75" customHeight="1" x14ac:dyDescent="0.25">
      <c r="A585" s="20"/>
    </row>
    <row r="586" spans="1:1" ht="12.75" customHeight="1" x14ac:dyDescent="0.25">
      <c r="A586" s="20"/>
    </row>
    <row r="587" spans="1:1" ht="12.75" customHeight="1" x14ac:dyDescent="0.25">
      <c r="A587" s="20"/>
    </row>
    <row r="588" spans="1:1" ht="12.75" customHeight="1" x14ac:dyDescent="0.25">
      <c r="A588" s="20"/>
    </row>
    <row r="589" spans="1:1" ht="12.75" customHeight="1" x14ac:dyDescent="0.25">
      <c r="A589" s="20"/>
    </row>
    <row r="590" spans="1:1" ht="12.75" customHeight="1" x14ac:dyDescent="0.25">
      <c r="A590" s="20"/>
    </row>
    <row r="591" spans="1:1" ht="12.75" customHeight="1" x14ac:dyDescent="0.25">
      <c r="A591" s="20"/>
    </row>
    <row r="592" spans="1:1" ht="12.75" customHeight="1" x14ac:dyDescent="0.25">
      <c r="A592" s="20"/>
    </row>
    <row r="593" spans="1:1" ht="12.75" customHeight="1" x14ac:dyDescent="0.25">
      <c r="A593" s="20"/>
    </row>
    <row r="594" spans="1:1" ht="12.75" customHeight="1" x14ac:dyDescent="0.25">
      <c r="A594" s="20"/>
    </row>
    <row r="595" spans="1:1" ht="12.75" customHeight="1" x14ac:dyDescent="0.25">
      <c r="A595" s="20"/>
    </row>
    <row r="596" spans="1:1" ht="12.75" customHeight="1" x14ac:dyDescent="0.25">
      <c r="A596" s="20"/>
    </row>
    <row r="597" spans="1:1" ht="12.75" customHeight="1" x14ac:dyDescent="0.25">
      <c r="A597" s="20"/>
    </row>
    <row r="598" spans="1:1" ht="12.75" customHeight="1" x14ac:dyDescent="0.25">
      <c r="A598" s="20"/>
    </row>
    <row r="599" spans="1:1" ht="12.75" customHeight="1" x14ac:dyDescent="0.25">
      <c r="A599" s="20"/>
    </row>
    <row r="600" spans="1:1" ht="12.75" customHeight="1" x14ac:dyDescent="0.25">
      <c r="A600" s="20"/>
    </row>
    <row r="601" spans="1:1" ht="12.75" customHeight="1" x14ac:dyDescent="0.25">
      <c r="A601" s="20"/>
    </row>
    <row r="602" spans="1:1" ht="12.75" customHeight="1" x14ac:dyDescent="0.25">
      <c r="A602" s="20"/>
    </row>
    <row r="603" spans="1:1" ht="12.75" customHeight="1" x14ac:dyDescent="0.25">
      <c r="A603" s="20"/>
    </row>
    <row r="604" spans="1:1" ht="12.75" customHeight="1" x14ac:dyDescent="0.25">
      <c r="A604" s="20"/>
    </row>
    <row r="605" spans="1:1" ht="12.75" customHeight="1" x14ac:dyDescent="0.25">
      <c r="A605" s="20"/>
    </row>
    <row r="606" spans="1:1" ht="12.75" customHeight="1" x14ac:dyDescent="0.25">
      <c r="A606" s="20"/>
    </row>
    <row r="607" spans="1:1" ht="12.75" customHeight="1" x14ac:dyDescent="0.25">
      <c r="A607" s="20"/>
    </row>
    <row r="608" spans="1:1" ht="12.75" customHeight="1" x14ac:dyDescent="0.25">
      <c r="A608" s="20"/>
    </row>
    <row r="609" spans="1:1" ht="12.75" customHeight="1" x14ac:dyDescent="0.25">
      <c r="A609" s="20"/>
    </row>
    <row r="610" spans="1:1" ht="12.75" customHeight="1" x14ac:dyDescent="0.25">
      <c r="A610" s="20"/>
    </row>
    <row r="611" spans="1:1" ht="12.75" customHeight="1" x14ac:dyDescent="0.25">
      <c r="A611" s="20"/>
    </row>
    <row r="612" spans="1:1" ht="12.75" customHeight="1" x14ac:dyDescent="0.25">
      <c r="A612" s="20"/>
    </row>
    <row r="613" spans="1:1" ht="12.75" customHeight="1" x14ac:dyDescent="0.25">
      <c r="A613" s="20"/>
    </row>
    <row r="614" spans="1:1" ht="12.75" customHeight="1" x14ac:dyDescent="0.25">
      <c r="A614" s="20"/>
    </row>
    <row r="615" spans="1:1" ht="12.75" customHeight="1" x14ac:dyDescent="0.25">
      <c r="A615" s="20"/>
    </row>
    <row r="616" spans="1:1" ht="12.75" customHeight="1" x14ac:dyDescent="0.25">
      <c r="A616" s="20"/>
    </row>
    <row r="617" spans="1:1" ht="12.75" customHeight="1" x14ac:dyDescent="0.25">
      <c r="A617" s="20"/>
    </row>
    <row r="618" spans="1:1" ht="12.75" customHeight="1" x14ac:dyDescent="0.25">
      <c r="A618" s="20"/>
    </row>
    <row r="619" spans="1:1" ht="12.75" customHeight="1" x14ac:dyDescent="0.25">
      <c r="A619" s="20"/>
    </row>
    <row r="620" spans="1:1" ht="12.75" customHeight="1" x14ac:dyDescent="0.25">
      <c r="A620" s="20"/>
    </row>
    <row r="621" spans="1:1" ht="12.75" customHeight="1" x14ac:dyDescent="0.25">
      <c r="A621" s="20"/>
    </row>
    <row r="622" spans="1:1" ht="12.75" customHeight="1" x14ac:dyDescent="0.25">
      <c r="A622" s="20"/>
    </row>
    <row r="623" spans="1:1" ht="12.75" customHeight="1" x14ac:dyDescent="0.25">
      <c r="A623" s="20"/>
    </row>
    <row r="624" spans="1:1" ht="12.75" customHeight="1" x14ac:dyDescent="0.25">
      <c r="A624" s="20"/>
    </row>
    <row r="625" spans="1:1" ht="12.75" customHeight="1" x14ac:dyDescent="0.25">
      <c r="A625" s="20"/>
    </row>
    <row r="626" spans="1:1" ht="12.75" customHeight="1" x14ac:dyDescent="0.25">
      <c r="A626" s="20"/>
    </row>
    <row r="627" spans="1:1" ht="12.75" customHeight="1" x14ac:dyDescent="0.25">
      <c r="A627" s="20"/>
    </row>
    <row r="628" spans="1:1" ht="12.75" customHeight="1" x14ac:dyDescent="0.25">
      <c r="A628" s="20"/>
    </row>
    <row r="629" spans="1:1" ht="12.75" customHeight="1" x14ac:dyDescent="0.25">
      <c r="A629" s="20"/>
    </row>
    <row r="630" spans="1:1" ht="12.75" customHeight="1" x14ac:dyDescent="0.25">
      <c r="A630" s="20"/>
    </row>
    <row r="631" spans="1:1" ht="12.75" customHeight="1" x14ac:dyDescent="0.25">
      <c r="A631" s="20"/>
    </row>
    <row r="632" spans="1:1" ht="12.75" customHeight="1" x14ac:dyDescent="0.25">
      <c r="A632" s="20"/>
    </row>
    <row r="633" spans="1:1" ht="12.75" customHeight="1" x14ac:dyDescent="0.25">
      <c r="A633" s="20"/>
    </row>
    <row r="634" spans="1:1" ht="12.75" customHeight="1" x14ac:dyDescent="0.25">
      <c r="A634" s="20"/>
    </row>
    <row r="635" spans="1:1" ht="12.75" customHeight="1" x14ac:dyDescent="0.25">
      <c r="A635" s="20"/>
    </row>
    <row r="636" spans="1:1" ht="12.75" customHeight="1" x14ac:dyDescent="0.25">
      <c r="A636" s="20"/>
    </row>
    <row r="637" spans="1:1" ht="12.75" customHeight="1" x14ac:dyDescent="0.25">
      <c r="A637" s="20"/>
    </row>
    <row r="638" spans="1:1" ht="12.75" customHeight="1" x14ac:dyDescent="0.25">
      <c r="A638" s="20"/>
    </row>
    <row r="639" spans="1:1" ht="12.75" customHeight="1" x14ac:dyDescent="0.25">
      <c r="A639" s="20"/>
    </row>
    <row r="640" spans="1:1" ht="12.75" customHeight="1" x14ac:dyDescent="0.25">
      <c r="A640" s="20"/>
    </row>
    <row r="641" spans="1:1" ht="12.75" customHeight="1" x14ac:dyDescent="0.25">
      <c r="A641" s="20"/>
    </row>
    <row r="642" spans="1:1" ht="12.75" customHeight="1" x14ac:dyDescent="0.25">
      <c r="A642" s="20"/>
    </row>
    <row r="643" spans="1:1" ht="12.75" customHeight="1" x14ac:dyDescent="0.25">
      <c r="A643" s="20"/>
    </row>
    <row r="644" spans="1:1" ht="12.75" customHeight="1" x14ac:dyDescent="0.25">
      <c r="A644" s="20"/>
    </row>
    <row r="645" spans="1:1" ht="12.75" customHeight="1" x14ac:dyDescent="0.25">
      <c r="A645" s="20"/>
    </row>
    <row r="646" spans="1:1" ht="12.75" customHeight="1" x14ac:dyDescent="0.25">
      <c r="A646" s="20"/>
    </row>
    <row r="647" spans="1:1" ht="12.75" customHeight="1" x14ac:dyDescent="0.25">
      <c r="A647" s="20"/>
    </row>
    <row r="648" spans="1:1" ht="12.75" customHeight="1" x14ac:dyDescent="0.25">
      <c r="A648" s="20"/>
    </row>
    <row r="649" spans="1:1" ht="12.75" customHeight="1" x14ac:dyDescent="0.25">
      <c r="A649" s="20"/>
    </row>
    <row r="650" spans="1:1" ht="12.75" customHeight="1" x14ac:dyDescent="0.25">
      <c r="A650" s="20"/>
    </row>
    <row r="651" spans="1:1" ht="12.75" customHeight="1" x14ac:dyDescent="0.25">
      <c r="A651" s="20"/>
    </row>
    <row r="652" spans="1:1" ht="12.75" customHeight="1" x14ac:dyDescent="0.25">
      <c r="A652" s="20"/>
    </row>
    <row r="653" spans="1:1" ht="12.75" customHeight="1" x14ac:dyDescent="0.25">
      <c r="A653" s="20"/>
    </row>
    <row r="654" spans="1:1" ht="12.75" customHeight="1" x14ac:dyDescent="0.25">
      <c r="A654" s="20"/>
    </row>
    <row r="655" spans="1:1" ht="12.75" customHeight="1" x14ac:dyDescent="0.25">
      <c r="A655" s="20"/>
    </row>
    <row r="656" spans="1:1" ht="12.75" customHeight="1" x14ac:dyDescent="0.25">
      <c r="A656" s="20"/>
    </row>
    <row r="657" spans="1:1" ht="12.75" customHeight="1" x14ac:dyDescent="0.25">
      <c r="A657" s="20"/>
    </row>
    <row r="658" spans="1:1" ht="12.75" customHeight="1" x14ac:dyDescent="0.25">
      <c r="A658" s="20"/>
    </row>
    <row r="659" spans="1:1" ht="12.75" customHeight="1" x14ac:dyDescent="0.25">
      <c r="A659" s="20"/>
    </row>
    <row r="660" spans="1:1" ht="12.75" customHeight="1" x14ac:dyDescent="0.25">
      <c r="A660" s="20"/>
    </row>
    <row r="661" spans="1:1" ht="12.75" customHeight="1" x14ac:dyDescent="0.25">
      <c r="A661" s="20"/>
    </row>
    <row r="662" spans="1:1" ht="12.75" customHeight="1" x14ac:dyDescent="0.25">
      <c r="A662" s="20"/>
    </row>
    <row r="663" spans="1:1" ht="12.75" customHeight="1" x14ac:dyDescent="0.25">
      <c r="A663" s="20"/>
    </row>
    <row r="664" spans="1:1" ht="12.75" customHeight="1" x14ac:dyDescent="0.25">
      <c r="A664" s="20"/>
    </row>
    <row r="665" spans="1:1" ht="12.75" customHeight="1" x14ac:dyDescent="0.25">
      <c r="A665" s="20"/>
    </row>
    <row r="666" spans="1:1" ht="12.75" customHeight="1" x14ac:dyDescent="0.25">
      <c r="A666" s="20"/>
    </row>
    <row r="667" spans="1:1" ht="12.75" customHeight="1" x14ac:dyDescent="0.25">
      <c r="A667" s="20"/>
    </row>
    <row r="668" spans="1:1" ht="12.75" customHeight="1" x14ac:dyDescent="0.25">
      <c r="A668" s="20"/>
    </row>
    <row r="669" spans="1:1" ht="12.75" customHeight="1" x14ac:dyDescent="0.25">
      <c r="A669" s="20"/>
    </row>
    <row r="670" spans="1:1" ht="12.75" customHeight="1" x14ac:dyDescent="0.25">
      <c r="A670" s="20"/>
    </row>
    <row r="671" spans="1:1" ht="12.75" customHeight="1" x14ac:dyDescent="0.25">
      <c r="A671" s="20"/>
    </row>
    <row r="672" spans="1:1" ht="12.75" customHeight="1" x14ac:dyDescent="0.25">
      <c r="A672" s="20"/>
    </row>
    <row r="673" spans="1:1" ht="12.75" customHeight="1" x14ac:dyDescent="0.25">
      <c r="A673" s="20"/>
    </row>
    <row r="674" spans="1:1" ht="12.75" customHeight="1" x14ac:dyDescent="0.25">
      <c r="A674" s="20"/>
    </row>
    <row r="675" spans="1:1" ht="12.75" customHeight="1" x14ac:dyDescent="0.25">
      <c r="A675" s="20"/>
    </row>
    <row r="676" spans="1:1" ht="12.75" customHeight="1" x14ac:dyDescent="0.25">
      <c r="A676" s="20"/>
    </row>
    <row r="677" spans="1:1" ht="12.75" customHeight="1" x14ac:dyDescent="0.25">
      <c r="A677" s="20"/>
    </row>
    <row r="678" spans="1:1" ht="12.75" customHeight="1" x14ac:dyDescent="0.25">
      <c r="A678" s="20"/>
    </row>
    <row r="679" spans="1:1" ht="12.75" customHeight="1" x14ac:dyDescent="0.25">
      <c r="A679" s="20"/>
    </row>
    <row r="680" spans="1:1" ht="12.75" customHeight="1" x14ac:dyDescent="0.25">
      <c r="A680" s="20"/>
    </row>
    <row r="681" spans="1:1" ht="12.75" customHeight="1" x14ac:dyDescent="0.25">
      <c r="A681" s="20"/>
    </row>
    <row r="682" spans="1:1" ht="12.75" customHeight="1" x14ac:dyDescent="0.25">
      <c r="A682" s="20"/>
    </row>
    <row r="683" spans="1:1" ht="12.75" customHeight="1" x14ac:dyDescent="0.25">
      <c r="A683" s="20"/>
    </row>
    <row r="684" spans="1:1" ht="12.75" customHeight="1" x14ac:dyDescent="0.25">
      <c r="A684" s="20"/>
    </row>
    <row r="685" spans="1:1" ht="12.75" customHeight="1" x14ac:dyDescent="0.25">
      <c r="A685" s="20"/>
    </row>
    <row r="686" spans="1:1" ht="12.75" customHeight="1" x14ac:dyDescent="0.25">
      <c r="A686" s="20"/>
    </row>
    <row r="687" spans="1:1" ht="12.75" customHeight="1" x14ac:dyDescent="0.25">
      <c r="A687" s="20"/>
    </row>
    <row r="688" spans="1:1" ht="12.75" customHeight="1" x14ac:dyDescent="0.25">
      <c r="A688" s="20"/>
    </row>
    <row r="689" spans="1:1" ht="12.75" customHeight="1" x14ac:dyDescent="0.25">
      <c r="A689" s="20"/>
    </row>
    <row r="690" spans="1:1" ht="12.75" customHeight="1" x14ac:dyDescent="0.25">
      <c r="A690" s="20"/>
    </row>
    <row r="691" spans="1:1" ht="12.75" customHeight="1" x14ac:dyDescent="0.25">
      <c r="A691" s="20"/>
    </row>
    <row r="692" spans="1:1" ht="12.75" customHeight="1" x14ac:dyDescent="0.25">
      <c r="A692" s="20"/>
    </row>
    <row r="693" spans="1:1" ht="12.75" customHeight="1" x14ac:dyDescent="0.25">
      <c r="A693" s="20"/>
    </row>
    <row r="694" spans="1:1" ht="12.75" customHeight="1" x14ac:dyDescent="0.25">
      <c r="A694" s="20"/>
    </row>
    <row r="695" spans="1:1" ht="12.75" customHeight="1" x14ac:dyDescent="0.25">
      <c r="A695" s="20"/>
    </row>
    <row r="696" spans="1:1" ht="12.75" customHeight="1" x14ac:dyDescent="0.25">
      <c r="A696" s="20"/>
    </row>
    <row r="697" spans="1:1" ht="12.75" customHeight="1" x14ac:dyDescent="0.25">
      <c r="A697" s="20"/>
    </row>
    <row r="698" spans="1:1" ht="12.75" customHeight="1" x14ac:dyDescent="0.25">
      <c r="A698" s="20"/>
    </row>
    <row r="699" spans="1:1" ht="12.75" customHeight="1" x14ac:dyDescent="0.25">
      <c r="A699" s="20"/>
    </row>
    <row r="700" spans="1:1" ht="12.75" customHeight="1" x14ac:dyDescent="0.25">
      <c r="A700" s="20"/>
    </row>
    <row r="701" spans="1:1" ht="12.75" customHeight="1" x14ac:dyDescent="0.25">
      <c r="A701" s="20"/>
    </row>
    <row r="702" spans="1:1" ht="12.75" customHeight="1" x14ac:dyDescent="0.25">
      <c r="A702" s="20"/>
    </row>
    <row r="703" spans="1:1" ht="12.75" customHeight="1" x14ac:dyDescent="0.25">
      <c r="A703" s="20"/>
    </row>
    <row r="704" spans="1:1" ht="12.75" customHeight="1" x14ac:dyDescent="0.25">
      <c r="A704" s="20"/>
    </row>
    <row r="705" spans="1:1" ht="12.75" customHeight="1" x14ac:dyDescent="0.25">
      <c r="A705" s="20"/>
    </row>
    <row r="706" spans="1:1" ht="12.75" customHeight="1" x14ac:dyDescent="0.25">
      <c r="A706" s="20"/>
    </row>
    <row r="707" spans="1:1" ht="12.75" customHeight="1" x14ac:dyDescent="0.25">
      <c r="A707" s="20"/>
    </row>
    <row r="708" spans="1:1" ht="12.75" customHeight="1" x14ac:dyDescent="0.25">
      <c r="A708" s="20"/>
    </row>
    <row r="709" spans="1:1" ht="12.75" customHeight="1" x14ac:dyDescent="0.25">
      <c r="A709" s="20"/>
    </row>
    <row r="710" spans="1:1" ht="12.75" customHeight="1" x14ac:dyDescent="0.25">
      <c r="A710" s="20"/>
    </row>
    <row r="711" spans="1:1" ht="12.75" customHeight="1" x14ac:dyDescent="0.25">
      <c r="A711" s="20"/>
    </row>
    <row r="712" spans="1:1" ht="12.75" customHeight="1" x14ac:dyDescent="0.25">
      <c r="A712" s="20"/>
    </row>
    <row r="713" spans="1:1" ht="12.75" customHeight="1" x14ac:dyDescent="0.25">
      <c r="A713" s="20"/>
    </row>
    <row r="714" spans="1:1" ht="12.75" customHeight="1" x14ac:dyDescent="0.25">
      <c r="A714" s="20"/>
    </row>
    <row r="715" spans="1:1" ht="12.75" customHeight="1" x14ac:dyDescent="0.25">
      <c r="A715" s="20"/>
    </row>
    <row r="716" spans="1:1" ht="12.75" customHeight="1" x14ac:dyDescent="0.25">
      <c r="A716" s="20"/>
    </row>
    <row r="717" spans="1:1" ht="12.75" customHeight="1" x14ac:dyDescent="0.25">
      <c r="A717" s="20"/>
    </row>
    <row r="718" spans="1:1" ht="12.75" customHeight="1" x14ac:dyDescent="0.25">
      <c r="A718" s="20"/>
    </row>
    <row r="719" spans="1:1" ht="12.75" customHeight="1" x14ac:dyDescent="0.25">
      <c r="A719" s="20"/>
    </row>
    <row r="720" spans="1:1" ht="12.75" customHeight="1" x14ac:dyDescent="0.25">
      <c r="A720" s="20"/>
    </row>
    <row r="721" spans="1:1" ht="12.75" customHeight="1" x14ac:dyDescent="0.25">
      <c r="A721" s="20"/>
    </row>
    <row r="722" spans="1:1" ht="12.75" customHeight="1" x14ac:dyDescent="0.25">
      <c r="A722" s="20"/>
    </row>
    <row r="723" spans="1:1" ht="12.75" customHeight="1" x14ac:dyDescent="0.25">
      <c r="A723" s="20"/>
    </row>
    <row r="724" spans="1:1" ht="12.75" customHeight="1" x14ac:dyDescent="0.25">
      <c r="A724" s="20"/>
    </row>
    <row r="725" spans="1:1" ht="12.75" customHeight="1" x14ac:dyDescent="0.25">
      <c r="A725" s="20"/>
    </row>
    <row r="726" spans="1:1" ht="12.75" customHeight="1" x14ac:dyDescent="0.25">
      <c r="A726" s="20"/>
    </row>
    <row r="727" spans="1:1" ht="12.75" customHeight="1" x14ac:dyDescent="0.25">
      <c r="A727" s="20"/>
    </row>
    <row r="728" spans="1:1" ht="12.75" customHeight="1" x14ac:dyDescent="0.25">
      <c r="A728" s="20"/>
    </row>
    <row r="729" spans="1:1" ht="12.75" customHeight="1" x14ac:dyDescent="0.25">
      <c r="A729" s="20"/>
    </row>
    <row r="730" spans="1:1" ht="12.75" customHeight="1" x14ac:dyDescent="0.25">
      <c r="A730" s="20"/>
    </row>
    <row r="731" spans="1:1" ht="12.75" customHeight="1" x14ac:dyDescent="0.25">
      <c r="A731" s="20"/>
    </row>
    <row r="732" spans="1:1" ht="12.75" customHeight="1" x14ac:dyDescent="0.25">
      <c r="A732" s="20"/>
    </row>
    <row r="733" spans="1:1" ht="12.75" customHeight="1" x14ac:dyDescent="0.25">
      <c r="A733" s="20"/>
    </row>
    <row r="734" spans="1:1" ht="12.75" customHeight="1" x14ac:dyDescent="0.25">
      <c r="A734" s="20"/>
    </row>
    <row r="735" spans="1:1" ht="12.75" customHeight="1" x14ac:dyDescent="0.25">
      <c r="A735" s="20"/>
    </row>
    <row r="736" spans="1:1" ht="12.75" customHeight="1" x14ac:dyDescent="0.25">
      <c r="A736" s="20"/>
    </row>
    <row r="737" spans="1:1" ht="12.75" customHeight="1" x14ac:dyDescent="0.25">
      <c r="A737" s="20"/>
    </row>
    <row r="738" spans="1:1" ht="12.75" customHeight="1" x14ac:dyDescent="0.25">
      <c r="A738" s="20"/>
    </row>
    <row r="739" spans="1:1" ht="12.75" customHeight="1" x14ac:dyDescent="0.25">
      <c r="A739" s="20"/>
    </row>
    <row r="740" spans="1:1" ht="12.75" customHeight="1" x14ac:dyDescent="0.25">
      <c r="A740" s="20"/>
    </row>
    <row r="741" spans="1:1" ht="12.75" customHeight="1" x14ac:dyDescent="0.25">
      <c r="A741" s="20"/>
    </row>
    <row r="742" spans="1:1" ht="12.75" customHeight="1" x14ac:dyDescent="0.25">
      <c r="A742" s="20"/>
    </row>
    <row r="743" spans="1:1" ht="12.75" customHeight="1" x14ac:dyDescent="0.25">
      <c r="A743" s="20"/>
    </row>
    <row r="744" spans="1:1" ht="12.75" customHeight="1" x14ac:dyDescent="0.25">
      <c r="A744" s="20"/>
    </row>
    <row r="745" spans="1:1" ht="12.75" customHeight="1" x14ac:dyDescent="0.25">
      <c r="A745" s="20"/>
    </row>
    <row r="746" spans="1:1" ht="12.75" customHeight="1" x14ac:dyDescent="0.25">
      <c r="A746" s="20"/>
    </row>
    <row r="747" spans="1:1" ht="12.75" customHeight="1" x14ac:dyDescent="0.25">
      <c r="A747" s="20"/>
    </row>
    <row r="748" spans="1:1" ht="12.75" customHeight="1" x14ac:dyDescent="0.25">
      <c r="A748" s="20"/>
    </row>
    <row r="749" spans="1:1" ht="12.75" customHeight="1" x14ac:dyDescent="0.25">
      <c r="A749" s="20"/>
    </row>
    <row r="750" spans="1:1" ht="12.75" customHeight="1" x14ac:dyDescent="0.25">
      <c r="A750" s="20"/>
    </row>
    <row r="751" spans="1:1" ht="12.75" customHeight="1" x14ac:dyDescent="0.25">
      <c r="A751" s="20"/>
    </row>
    <row r="752" spans="1:1" ht="12.75" customHeight="1" x14ac:dyDescent="0.25">
      <c r="A752" s="20"/>
    </row>
    <row r="753" spans="1:1" ht="12.75" customHeight="1" x14ac:dyDescent="0.25">
      <c r="A753" s="20"/>
    </row>
    <row r="754" spans="1:1" ht="12.75" customHeight="1" x14ac:dyDescent="0.25">
      <c r="A754" s="20"/>
    </row>
    <row r="755" spans="1:1" ht="12.75" customHeight="1" x14ac:dyDescent="0.25">
      <c r="A755" s="20"/>
    </row>
    <row r="756" spans="1:1" ht="12.75" customHeight="1" x14ac:dyDescent="0.25">
      <c r="A756" s="20"/>
    </row>
    <row r="757" spans="1:1" ht="12.75" customHeight="1" x14ac:dyDescent="0.25">
      <c r="A757" s="20"/>
    </row>
    <row r="758" spans="1:1" ht="12.75" customHeight="1" x14ac:dyDescent="0.25">
      <c r="A758" s="20"/>
    </row>
    <row r="759" spans="1:1" ht="12.75" customHeight="1" x14ac:dyDescent="0.25">
      <c r="A759" s="20"/>
    </row>
    <row r="760" spans="1:1" ht="12.75" customHeight="1" x14ac:dyDescent="0.25">
      <c r="A760" s="20"/>
    </row>
    <row r="761" spans="1:1" ht="12.75" customHeight="1" x14ac:dyDescent="0.25">
      <c r="A761" s="20"/>
    </row>
    <row r="762" spans="1:1" ht="12.75" customHeight="1" x14ac:dyDescent="0.25">
      <c r="A762" s="20"/>
    </row>
    <row r="763" spans="1:1" ht="12.75" customHeight="1" x14ac:dyDescent="0.25">
      <c r="A763" s="20"/>
    </row>
    <row r="764" spans="1:1" ht="12.75" customHeight="1" x14ac:dyDescent="0.25">
      <c r="A764" s="20"/>
    </row>
    <row r="765" spans="1:1" ht="12.75" customHeight="1" x14ac:dyDescent="0.25">
      <c r="A765" s="20"/>
    </row>
    <row r="766" spans="1:1" ht="12.75" customHeight="1" x14ac:dyDescent="0.25">
      <c r="A766" s="20"/>
    </row>
    <row r="767" spans="1:1" ht="12.75" customHeight="1" x14ac:dyDescent="0.25">
      <c r="A767" s="20"/>
    </row>
    <row r="768" spans="1:1" ht="12.75" customHeight="1" x14ac:dyDescent="0.25">
      <c r="A768" s="20"/>
    </row>
    <row r="769" spans="1:1" ht="12.75" customHeight="1" x14ac:dyDescent="0.25">
      <c r="A769" s="20"/>
    </row>
    <row r="770" spans="1:1" ht="12.75" customHeight="1" x14ac:dyDescent="0.25">
      <c r="A770" s="20"/>
    </row>
    <row r="771" spans="1:1" ht="12.75" customHeight="1" x14ac:dyDescent="0.25">
      <c r="A771" s="20"/>
    </row>
    <row r="772" spans="1:1" ht="12.75" customHeight="1" x14ac:dyDescent="0.25">
      <c r="A772" s="20"/>
    </row>
    <row r="773" spans="1:1" ht="12.75" customHeight="1" x14ac:dyDescent="0.25">
      <c r="A773" s="20"/>
    </row>
    <row r="774" spans="1:1" ht="12.75" customHeight="1" x14ac:dyDescent="0.25">
      <c r="A774" s="20"/>
    </row>
    <row r="775" spans="1:1" ht="12.75" customHeight="1" x14ac:dyDescent="0.25">
      <c r="A775" s="20"/>
    </row>
    <row r="776" spans="1:1" ht="12.75" customHeight="1" x14ac:dyDescent="0.25">
      <c r="A776" s="20"/>
    </row>
    <row r="777" spans="1:1" ht="12.75" customHeight="1" x14ac:dyDescent="0.25">
      <c r="A777" s="20"/>
    </row>
    <row r="778" spans="1:1" ht="12.75" customHeight="1" x14ac:dyDescent="0.25">
      <c r="A778" s="20"/>
    </row>
    <row r="779" spans="1:1" ht="12.75" customHeight="1" x14ac:dyDescent="0.25">
      <c r="A779" s="20"/>
    </row>
    <row r="780" spans="1:1" ht="12.75" customHeight="1" x14ac:dyDescent="0.25">
      <c r="A780" s="20"/>
    </row>
    <row r="781" spans="1:1" ht="12.75" customHeight="1" x14ac:dyDescent="0.25">
      <c r="A781" s="20"/>
    </row>
    <row r="782" spans="1:1" ht="12.75" customHeight="1" x14ac:dyDescent="0.25">
      <c r="A782" s="20"/>
    </row>
    <row r="783" spans="1:1" ht="12.75" customHeight="1" x14ac:dyDescent="0.25">
      <c r="A783" s="20"/>
    </row>
    <row r="784" spans="1:1" ht="12.75" customHeight="1" x14ac:dyDescent="0.25">
      <c r="A784" s="20"/>
    </row>
    <row r="785" spans="1:1" ht="12.75" customHeight="1" x14ac:dyDescent="0.25">
      <c r="A785" s="20"/>
    </row>
    <row r="786" spans="1:1" ht="12.75" customHeight="1" x14ac:dyDescent="0.25">
      <c r="A786" s="20"/>
    </row>
    <row r="787" spans="1:1" ht="12.75" customHeight="1" x14ac:dyDescent="0.25">
      <c r="A787" s="20"/>
    </row>
    <row r="788" spans="1:1" ht="12.75" customHeight="1" x14ac:dyDescent="0.25">
      <c r="A788" s="20"/>
    </row>
    <row r="789" spans="1:1" ht="12.75" customHeight="1" x14ac:dyDescent="0.25">
      <c r="A789" s="20"/>
    </row>
    <row r="790" spans="1:1" ht="12.75" customHeight="1" x14ac:dyDescent="0.25">
      <c r="A790" s="20"/>
    </row>
    <row r="791" spans="1:1" ht="12.75" customHeight="1" x14ac:dyDescent="0.25">
      <c r="A791" s="20"/>
    </row>
    <row r="792" spans="1:1" ht="12.75" customHeight="1" x14ac:dyDescent="0.25">
      <c r="A792" s="20"/>
    </row>
    <row r="793" spans="1:1" ht="12.75" customHeight="1" x14ac:dyDescent="0.25">
      <c r="A793" s="20"/>
    </row>
    <row r="794" spans="1:1" ht="12.75" customHeight="1" x14ac:dyDescent="0.25">
      <c r="A794" s="20"/>
    </row>
    <row r="795" spans="1:1" ht="12.75" customHeight="1" x14ac:dyDescent="0.25">
      <c r="A795" s="20"/>
    </row>
    <row r="796" spans="1:1" ht="12.75" customHeight="1" x14ac:dyDescent="0.25">
      <c r="A796" s="20"/>
    </row>
    <row r="797" spans="1:1" ht="12.75" customHeight="1" x14ac:dyDescent="0.25">
      <c r="A797" s="20"/>
    </row>
    <row r="798" spans="1:1" ht="12.75" customHeight="1" x14ac:dyDescent="0.25">
      <c r="A798" s="20"/>
    </row>
    <row r="799" spans="1:1" ht="12.75" customHeight="1" x14ac:dyDescent="0.25">
      <c r="A799" s="20"/>
    </row>
    <row r="800" spans="1:1" ht="12.75" customHeight="1" x14ac:dyDescent="0.25">
      <c r="A800" s="20"/>
    </row>
    <row r="801" spans="1:1" ht="12.75" customHeight="1" x14ac:dyDescent="0.25">
      <c r="A801" s="20"/>
    </row>
    <row r="802" spans="1:1" ht="12.75" customHeight="1" x14ac:dyDescent="0.25">
      <c r="A802" s="20"/>
    </row>
    <row r="803" spans="1:1" ht="12.75" customHeight="1" x14ac:dyDescent="0.25">
      <c r="A803" s="20"/>
    </row>
    <row r="804" spans="1:1" ht="12.75" customHeight="1" x14ac:dyDescent="0.25">
      <c r="A804" s="20"/>
    </row>
    <row r="805" spans="1:1" ht="12.75" customHeight="1" x14ac:dyDescent="0.25">
      <c r="A805" s="20"/>
    </row>
    <row r="806" spans="1:1" ht="12.75" customHeight="1" x14ac:dyDescent="0.25">
      <c r="A806" s="20"/>
    </row>
    <row r="807" spans="1:1" ht="12.75" customHeight="1" x14ac:dyDescent="0.25">
      <c r="A807" s="20"/>
    </row>
    <row r="808" spans="1:1" ht="12.75" customHeight="1" x14ac:dyDescent="0.25">
      <c r="A808" s="20"/>
    </row>
    <row r="809" spans="1:1" ht="12.75" customHeight="1" x14ac:dyDescent="0.25">
      <c r="A809" s="20"/>
    </row>
    <row r="810" spans="1:1" ht="12.75" customHeight="1" x14ac:dyDescent="0.25">
      <c r="A810" s="20"/>
    </row>
    <row r="811" spans="1:1" ht="12.75" customHeight="1" x14ac:dyDescent="0.25">
      <c r="A811" s="20"/>
    </row>
    <row r="812" spans="1:1" ht="12.75" customHeight="1" x14ac:dyDescent="0.25">
      <c r="A812" s="20"/>
    </row>
    <row r="813" spans="1:1" ht="12.75" customHeight="1" x14ac:dyDescent="0.25">
      <c r="A813" s="20"/>
    </row>
    <row r="814" spans="1:1" ht="12.75" customHeight="1" x14ac:dyDescent="0.25">
      <c r="A814" s="20"/>
    </row>
    <row r="815" spans="1:1" ht="12.75" customHeight="1" x14ac:dyDescent="0.25">
      <c r="A815" s="20"/>
    </row>
    <row r="816" spans="1:1" ht="12.75" customHeight="1" x14ac:dyDescent="0.25">
      <c r="A816" s="20"/>
    </row>
    <row r="817" spans="1:1" ht="12.75" customHeight="1" x14ac:dyDescent="0.25">
      <c r="A817" s="20"/>
    </row>
    <row r="818" spans="1:1" ht="12.75" customHeight="1" x14ac:dyDescent="0.25">
      <c r="A818" s="20"/>
    </row>
    <row r="819" spans="1:1" ht="12.75" customHeight="1" x14ac:dyDescent="0.25">
      <c r="A819" s="20"/>
    </row>
    <row r="820" spans="1:1" ht="12.75" customHeight="1" x14ac:dyDescent="0.25">
      <c r="A820" s="20"/>
    </row>
    <row r="821" spans="1:1" ht="12.75" customHeight="1" x14ac:dyDescent="0.25">
      <c r="A821" s="20"/>
    </row>
    <row r="822" spans="1:1" ht="12.75" customHeight="1" x14ac:dyDescent="0.25">
      <c r="A822" s="20"/>
    </row>
    <row r="823" spans="1:1" ht="12.75" customHeight="1" x14ac:dyDescent="0.25">
      <c r="A823" s="20"/>
    </row>
    <row r="824" spans="1:1" ht="12.75" customHeight="1" x14ac:dyDescent="0.25">
      <c r="A824" s="20"/>
    </row>
    <row r="825" spans="1:1" ht="12.75" customHeight="1" x14ac:dyDescent="0.25">
      <c r="A825" s="20"/>
    </row>
    <row r="826" spans="1:1" ht="12.75" customHeight="1" x14ac:dyDescent="0.25">
      <c r="A826" s="20"/>
    </row>
    <row r="827" spans="1:1" ht="12.75" customHeight="1" x14ac:dyDescent="0.25">
      <c r="A827" s="20"/>
    </row>
    <row r="828" spans="1:1" ht="12.75" customHeight="1" x14ac:dyDescent="0.25">
      <c r="A828" s="20"/>
    </row>
    <row r="829" spans="1:1" ht="12.75" customHeight="1" x14ac:dyDescent="0.25">
      <c r="A829" s="20"/>
    </row>
    <row r="830" spans="1:1" ht="12.75" customHeight="1" x14ac:dyDescent="0.25">
      <c r="A830" s="20"/>
    </row>
    <row r="831" spans="1:1" ht="12.75" customHeight="1" x14ac:dyDescent="0.25">
      <c r="A831" s="20"/>
    </row>
    <row r="832" spans="1:1" ht="12.75" customHeight="1" x14ac:dyDescent="0.25">
      <c r="A832" s="20"/>
    </row>
    <row r="833" spans="1:1" ht="12.75" customHeight="1" x14ac:dyDescent="0.25">
      <c r="A833" s="20"/>
    </row>
    <row r="834" spans="1:1" ht="12.75" customHeight="1" x14ac:dyDescent="0.25">
      <c r="A834" s="20"/>
    </row>
    <row r="835" spans="1:1" ht="12.75" customHeight="1" x14ac:dyDescent="0.25">
      <c r="A835" s="20"/>
    </row>
    <row r="836" spans="1:1" ht="12.75" customHeight="1" x14ac:dyDescent="0.25">
      <c r="A836" s="20"/>
    </row>
    <row r="837" spans="1:1" ht="12.75" customHeight="1" x14ac:dyDescent="0.25">
      <c r="A837" s="20"/>
    </row>
    <row r="838" spans="1:1" ht="12.75" customHeight="1" x14ac:dyDescent="0.25">
      <c r="A838" s="20"/>
    </row>
    <row r="839" spans="1:1" ht="12.75" customHeight="1" x14ac:dyDescent="0.25">
      <c r="A839" s="20"/>
    </row>
    <row r="840" spans="1:1" ht="12.75" customHeight="1" x14ac:dyDescent="0.25">
      <c r="A840" s="20"/>
    </row>
    <row r="841" spans="1:1" ht="12.75" customHeight="1" x14ac:dyDescent="0.25">
      <c r="A841" s="20"/>
    </row>
    <row r="842" spans="1:1" ht="12.75" customHeight="1" x14ac:dyDescent="0.25">
      <c r="A842" s="20"/>
    </row>
    <row r="843" spans="1:1" ht="12.75" customHeight="1" x14ac:dyDescent="0.25">
      <c r="A843" s="20"/>
    </row>
    <row r="844" spans="1:1" ht="12.75" customHeight="1" x14ac:dyDescent="0.25">
      <c r="A844" s="20"/>
    </row>
    <row r="845" spans="1:1" ht="12.75" customHeight="1" x14ac:dyDescent="0.25">
      <c r="A845" s="20"/>
    </row>
    <row r="846" spans="1:1" ht="12.75" customHeight="1" x14ac:dyDescent="0.25">
      <c r="A846" s="20"/>
    </row>
    <row r="847" spans="1:1" ht="12.75" customHeight="1" x14ac:dyDescent="0.25">
      <c r="A847" s="20"/>
    </row>
    <row r="848" spans="1:1" ht="12.75" customHeight="1" x14ac:dyDescent="0.25">
      <c r="A848" s="20"/>
    </row>
    <row r="849" spans="1:1" ht="12.75" customHeight="1" x14ac:dyDescent="0.25">
      <c r="A849" s="20"/>
    </row>
    <row r="850" spans="1:1" ht="12.75" customHeight="1" x14ac:dyDescent="0.25">
      <c r="A850" s="20"/>
    </row>
    <row r="851" spans="1:1" ht="12.75" customHeight="1" x14ac:dyDescent="0.25">
      <c r="A851" s="20"/>
    </row>
    <row r="852" spans="1:1" ht="12.75" customHeight="1" x14ac:dyDescent="0.25">
      <c r="A852" s="20"/>
    </row>
    <row r="853" spans="1:1" ht="12.75" customHeight="1" x14ac:dyDescent="0.25">
      <c r="A853" s="20"/>
    </row>
    <row r="854" spans="1:1" ht="12.75" customHeight="1" x14ac:dyDescent="0.25">
      <c r="A854" s="20"/>
    </row>
    <row r="855" spans="1:1" ht="12.75" customHeight="1" x14ac:dyDescent="0.25">
      <c r="A855" s="20"/>
    </row>
    <row r="856" spans="1:1" ht="12.75" customHeight="1" x14ac:dyDescent="0.25">
      <c r="A856" s="20"/>
    </row>
    <row r="857" spans="1:1" ht="12.75" customHeight="1" x14ac:dyDescent="0.25">
      <c r="A857" s="20"/>
    </row>
    <row r="858" spans="1:1" ht="12.75" customHeight="1" x14ac:dyDescent="0.25">
      <c r="A858" s="20"/>
    </row>
    <row r="859" spans="1:1" ht="12.75" customHeight="1" x14ac:dyDescent="0.25">
      <c r="A859" s="20"/>
    </row>
    <row r="860" spans="1:1" ht="12.75" customHeight="1" x14ac:dyDescent="0.25">
      <c r="A860" s="20"/>
    </row>
    <row r="861" spans="1:1" ht="12.75" customHeight="1" x14ac:dyDescent="0.25">
      <c r="A861" s="20"/>
    </row>
    <row r="862" spans="1:1" ht="12.75" customHeight="1" x14ac:dyDescent="0.25">
      <c r="A862" s="20"/>
    </row>
    <row r="863" spans="1:1" ht="12.75" customHeight="1" x14ac:dyDescent="0.25">
      <c r="A863" s="20"/>
    </row>
    <row r="864" spans="1:1" ht="12.75" customHeight="1" x14ac:dyDescent="0.25">
      <c r="A864" s="20"/>
    </row>
    <row r="865" spans="1:1" ht="12.75" customHeight="1" x14ac:dyDescent="0.25">
      <c r="A865" s="20"/>
    </row>
    <row r="866" spans="1:1" ht="12.75" customHeight="1" x14ac:dyDescent="0.25">
      <c r="A866" s="20"/>
    </row>
    <row r="867" spans="1:1" ht="12.75" customHeight="1" x14ac:dyDescent="0.25">
      <c r="A867" s="20"/>
    </row>
    <row r="868" spans="1:1" ht="12.75" customHeight="1" x14ac:dyDescent="0.25">
      <c r="A868" s="20"/>
    </row>
    <row r="869" spans="1:1" ht="12.75" customHeight="1" x14ac:dyDescent="0.25">
      <c r="A869" s="20"/>
    </row>
    <row r="870" spans="1:1" ht="12.75" customHeight="1" x14ac:dyDescent="0.25">
      <c r="A870" s="20"/>
    </row>
    <row r="871" spans="1:1" ht="12.75" customHeight="1" x14ac:dyDescent="0.25">
      <c r="A871" s="20"/>
    </row>
    <row r="872" spans="1:1" ht="12.75" customHeight="1" x14ac:dyDescent="0.25">
      <c r="A872" s="20"/>
    </row>
    <row r="873" spans="1:1" ht="12.75" customHeight="1" x14ac:dyDescent="0.25">
      <c r="A873" s="20"/>
    </row>
    <row r="874" spans="1:1" ht="12.75" customHeight="1" x14ac:dyDescent="0.25">
      <c r="A874" s="20"/>
    </row>
    <row r="875" spans="1:1" ht="12.75" customHeight="1" x14ac:dyDescent="0.25">
      <c r="A875" s="20"/>
    </row>
    <row r="876" spans="1:1" ht="12.75" customHeight="1" x14ac:dyDescent="0.25">
      <c r="A876" s="20"/>
    </row>
    <row r="877" spans="1:1" ht="12.75" customHeight="1" x14ac:dyDescent="0.25">
      <c r="A877" s="20"/>
    </row>
    <row r="878" spans="1:1" ht="12.75" customHeight="1" x14ac:dyDescent="0.25">
      <c r="A878" s="20"/>
    </row>
    <row r="879" spans="1:1" ht="12.75" customHeight="1" x14ac:dyDescent="0.25">
      <c r="A879" s="20"/>
    </row>
    <row r="880" spans="1:1" ht="12.75" customHeight="1" x14ac:dyDescent="0.25">
      <c r="A880" s="20"/>
    </row>
    <row r="881" spans="1:1" ht="12.75" customHeight="1" x14ac:dyDescent="0.25">
      <c r="A881" s="20"/>
    </row>
    <row r="882" spans="1:1" ht="12.75" customHeight="1" x14ac:dyDescent="0.25">
      <c r="A882" s="20"/>
    </row>
    <row r="883" spans="1:1" ht="12.75" customHeight="1" x14ac:dyDescent="0.25">
      <c r="A883" s="20"/>
    </row>
    <row r="884" spans="1:1" ht="12.75" customHeight="1" x14ac:dyDescent="0.25">
      <c r="A884" s="20"/>
    </row>
    <row r="885" spans="1:1" ht="12.75" customHeight="1" x14ac:dyDescent="0.25">
      <c r="A885" s="20"/>
    </row>
    <row r="886" spans="1:1" ht="12.75" customHeight="1" x14ac:dyDescent="0.25">
      <c r="A886" s="20"/>
    </row>
    <row r="887" spans="1:1" ht="12.75" customHeight="1" x14ac:dyDescent="0.25">
      <c r="A887" s="20"/>
    </row>
    <row r="888" spans="1:1" ht="12.75" customHeight="1" x14ac:dyDescent="0.25">
      <c r="A888" s="20"/>
    </row>
    <row r="889" spans="1:1" ht="12.75" customHeight="1" x14ac:dyDescent="0.25">
      <c r="A889" s="20"/>
    </row>
    <row r="890" spans="1:1" ht="12.75" customHeight="1" x14ac:dyDescent="0.25">
      <c r="A890" s="20"/>
    </row>
    <row r="891" spans="1:1" ht="12.75" customHeight="1" x14ac:dyDescent="0.25">
      <c r="A891" s="20"/>
    </row>
    <row r="892" spans="1:1" ht="12.75" customHeight="1" x14ac:dyDescent="0.25">
      <c r="A892" s="20"/>
    </row>
    <row r="893" spans="1:1" ht="12.75" customHeight="1" x14ac:dyDescent="0.25">
      <c r="A893" s="20"/>
    </row>
    <row r="894" spans="1:1" ht="12.75" customHeight="1" x14ac:dyDescent="0.25">
      <c r="A894" s="20"/>
    </row>
    <row r="895" spans="1:1" ht="12.75" customHeight="1" x14ac:dyDescent="0.25">
      <c r="A895" s="20"/>
    </row>
    <row r="896" spans="1:1" ht="12.75" customHeight="1" x14ac:dyDescent="0.25">
      <c r="A896" s="20"/>
    </row>
    <row r="897" spans="1:1" ht="12.75" customHeight="1" x14ac:dyDescent="0.25">
      <c r="A897" s="20"/>
    </row>
    <row r="898" spans="1:1" ht="12.75" customHeight="1" x14ac:dyDescent="0.25">
      <c r="A898" s="20"/>
    </row>
    <row r="899" spans="1:1" ht="12.75" customHeight="1" x14ac:dyDescent="0.25">
      <c r="A899" s="20"/>
    </row>
    <row r="900" spans="1:1" ht="12.75" customHeight="1" x14ac:dyDescent="0.25">
      <c r="A900" s="20"/>
    </row>
    <row r="901" spans="1:1" ht="12.75" customHeight="1" x14ac:dyDescent="0.25">
      <c r="A901" s="20"/>
    </row>
    <row r="902" spans="1:1" ht="12.75" customHeight="1" x14ac:dyDescent="0.25">
      <c r="A902" s="20"/>
    </row>
    <row r="903" spans="1:1" ht="12.75" customHeight="1" x14ac:dyDescent="0.25">
      <c r="A903" s="20"/>
    </row>
    <row r="904" spans="1:1" ht="12.75" customHeight="1" x14ac:dyDescent="0.25">
      <c r="A904" s="20"/>
    </row>
    <row r="905" spans="1:1" ht="12.75" customHeight="1" x14ac:dyDescent="0.25">
      <c r="A905" s="20"/>
    </row>
    <row r="906" spans="1:1" ht="12.75" customHeight="1" x14ac:dyDescent="0.25">
      <c r="A906" s="20"/>
    </row>
    <row r="907" spans="1:1" ht="12.75" customHeight="1" x14ac:dyDescent="0.25">
      <c r="A907" s="20"/>
    </row>
    <row r="908" spans="1:1" ht="12.75" customHeight="1" x14ac:dyDescent="0.25">
      <c r="A908" s="20"/>
    </row>
    <row r="909" spans="1:1" ht="12.75" customHeight="1" x14ac:dyDescent="0.25">
      <c r="A909" s="20"/>
    </row>
    <row r="910" spans="1:1" ht="12.75" customHeight="1" x14ac:dyDescent="0.25">
      <c r="A910" s="20"/>
    </row>
    <row r="911" spans="1:1" ht="12.75" customHeight="1" x14ac:dyDescent="0.25">
      <c r="A911" s="20"/>
    </row>
    <row r="912" spans="1:1" ht="12.75" customHeight="1" x14ac:dyDescent="0.25">
      <c r="A912" s="20"/>
    </row>
    <row r="913" spans="1:1" ht="12.75" customHeight="1" x14ac:dyDescent="0.25">
      <c r="A913" s="20"/>
    </row>
    <row r="914" spans="1:1" ht="12.75" customHeight="1" x14ac:dyDescent="0.25">
      <c r="A914" s="20"/>
    </row>
    <row r="915" spans="1:1" ht="12.75" customHeight="1" x14ac:dyDescent="0.25">
      <c r="A915" s="20"/>
    </row>
    <row r="916" spans="1:1" ht="12.75" customHeight="1" x14ac:dyDescent="0.25">
      <c r="A916" s="20"/>
    </row>
    <row r="917" spans="1:1" ht="12.75" customHeight="1" x14ac:dyDescent="0.25">
      <c r="A917" s="20"/>
    </row>
    <row r="918" spans="1:1" ht="12.75" customHeight="1" x14ac:dyDescent="0.25">
      <c r="A918" s="20"/>
    </row>
    <row r="919" spans="1:1" ht="12.75" customHeight="1" x14ac:dyDescent="0.25">
      <c r="A919" s="20"/>
    </row>
    <row r="920" spans="1:1" ht="12.75" customHeight="1" x14ac:dyDescent="0.25">
      <c r="A920" s="20"/>
    </row>
    <row r="921" spans="1:1" ht="12.75" customHeight="1" x14ac:dyDescent="0.25">
      <c r="A921" s="20"/>
    </row>
    <row r="922" spans="1:1" ht="12.75" customHeight="1" x14ac:dyDescent="0.25">
      <c r="A922" s="20"/>
    </row>
    <row r="923" spans="1:1" ht="12.75" customHeight="1" x14ac:dyDescent="0.25">
      <c r="A923" s="20"/>
    </row>
    <row r="924" spans="1:1" ht="12.75" customHeight="1" x14ac:dyDescent="0.25">
      <c r="A924" s="20"/>
    </row>
    <row r="925" spans="1:1" ht="12.75" customHeight="1" x14ac:dyDescent="0.25">
      <c r="A925" s="20"/>
    </row>
    <row r="926" spans="1:1" ht="12.75" customHeight="1" x14ac:dyDescent="0.25">
      <c r="A926" s="20"/>
    </row>
    <row r="927" spans="1:1" ht="12.75" customHeight="1" x14ac:dyDescent="0.25">
      <c r="A927" s="20"/>
    </row>
    <row r="928" spans="1:1" ht="12.75" customHeight="1" x14ac:dyDescent="0.25">
      <c r="A928" s="20"/>
    </row>
    <row r="929" spans="1:1" ht="12.75" customHeight="1" x14ac:dyDescent="0.25">
      <c r="A929" s="20"/>
    </row>
    <row r="930" spans="1:1" ht="12.75" customHeight="1" x14ac:dyDescent="0.25">
      <c r="A930" s="20"/>
    </row>
    <row r="931" spans="1:1" ht="12.75" customHeight="1" x14ac:dyDescent="0.25">
      <c r="A931" s="20"/>
    </row>
    <row r="932" spans="1:1" ht="12.75" customHeight="1" x14ac:dyDescent="0.25">
      <c r="A932" s="20"/>
    </row>
    <row r="933" spans="1:1" ht="12.75" customHeight="1" x14ac:dyDescent="0.25">
      <c r="A933" s="20"/>
    </row>
    <row r="934" spans="1:1" ht="12.75" customHeight="1" x14ac:dyDescent="0.25">
      <c r="A934" s="20"/>
    </row>
    <row r="935" spans="1:1" ht="12.75" customHeight="1" x14ac:dyDescent="0.25">
      <c r="A935" s="20"/>
    </row>
    <row r="936" spans="1:1" ht="12.75" customHeight="1" x14ac:dyDescent="0.25">
      <c r="A936" s="20"/>
    </row>
    <row r="937" spans="1:1" ht="12.75" customHeight="1" x14ac:dyDescent="0.25">
      <c r="A937" s="20"/>
    </row>
    <row r="938" spans="1:1" ht="12.75" customHeight="1" x14ac:dyDescent="0.25">
      <c r="A938" s="20"/>
    </row>
    <row r="939" spans="1:1" ht="12.75" customHeight="1" x14ac:dyDescent="0.25">
      <c r="A939" s="20"/>
    </row>
    <row r="940" spans="1:1" ht="12.75" customHeight="1" x14ac:dyDescent="0.25">
      <c r="A940" s="20"/>
    </row>
    <row r="941" spans="1:1" ht="12.75" customHeight="1" x14ac:dyDescent="0.25">
      <c r="A941" s="20"/>
    </row>
    <row r="942" spans="1:1" ht="12.75" customHeight="1" x14ac:dyDescent="0.25">
      <c r="A942" s="20"/>
    </row>
    <row r="943" spans="1:1" ht="12.75" customHeight="1" x14ac:dyDescent="0.25">
      <c r="A943" s="20"/>
    </row>
    <row r="944" spans="1:1" ht="12.75" customHeight="1" x14ac:dyDescent="0.25">
      <c r="A944" s="20"/>
    </row>
    <row r="945" spans="1:1" ht="12.75" customHeight="1" x14ac:dyDescent="0.25">
      <c r="A945" s="20"/>
    </row>
    <row r="946" spans="1:1" ht="12.75" customHeight="1" x14ac:dyDescent="0.25">
      <c r="A946" s="20"/>
    </row>
    <row r="947" spans="1:1" ht="12.75" customHeight="1" x14ac:dyDescent="0.25">
      <c r="A947" s="20"/>
    </row>
    <row r="948" spans="1:1" ht="12.75" customHeight="1" x14ac:dyDescent="0.25">
      <c r="A948" s="20"/>
    </row>
    <row r="949" spans="1:1" ht="12.75" customHeight="1" x14ac:dyDescent="0.25">
      <c r="A949" s="20"/>
    </row>
    <row r="950" spans="1:1" ht="12.75" customHeight="1" x14ac:dyDescent="0.25">
      <c r="A950" s="20"/>
    </row>
    <row r="951" spans="1:1" ht="12.75" customHeight="1" x14ac:dyDescent="0.25">
      <c r="A951" s="20"/>
    </row>
    <row r="952" spans="1:1" ht="12.75" customHeight="1" x14ac:dyDescent="0.25">
      <c r="A952" s="20"/>
    </row>
    <row r="953" spans="1:1" ht="12.75" customHeight="1" x14ac:dyDescent="0.25">
      <c r="A953" s="20"/>
    </row>
    <row r="954" spans="1:1" ht="12.75" customHeight="1" x14ac:dyDescent="0.25">
      <c r="A954" s="20"/>
    </row>
    <row r="955" spans="1:1" ht="12.75" customHeight="1" x14ac:dyDescent="0.25">
      <c r="A955" s="20"/>
    </row>
    <row r="956" spans="1:1" ht="12.75" customHeight="1" x14ac:dyDescent="0.25">
      <c r="A956" s="20"/>
    </row>
    <row r="957" spans="1:1" ht="12.75" customHeight="1" x14ac:dyDescent="0.25">
      <c r="A957" s="20"/>
    </row>
    <row r="958" spans="1:1" ht="12.75" customHeight="1" x14ac:dyDescent="0.25">
      <c r="A958" s="20"/>
    </row>
    <row r="959" spans="1:1" ht="12.75" customHeight="1" x14ac:dyDescent="0.25">
      <c r="A959" s="20"/>
    </row>
    <row r="960" spans="1:1" ht="12.75" customHeight="1" x14ac:dyDescent="0.25">
      <c r="A960" s="20"/>
    </row>
    <row r="961" spans="1:1" ht="12.75" customHeight="1" x14ac:dyDescent="0.25">
      <c r="A961" s="20"/>
    </row>
    <row r="962" spans="1:1" ht="12.75" customHeight="1" x14ac:dyDescent="0.25">
      <c r="A962" s="20"/>
    </row>
    <row r="963" spans="1:1" ht="12.75" customHeight="1" x14ac:dyDescent="0.25">
      <c r="A963" s="20"/>
    </row>
    <row r="964" spans="1:1" ht="12.75" customHeight="1" x14ac:dyDescent="0.25">
      <c r="A964" s="20"/>
    </row>
    <row r="965" spans="1:1" ht="12.75" customHeight="1" x14ac:dyDescent="0.25">
      <c r="A965" s="20"/>
    </row>
    <row r="966" spans="1:1" ht="12.75" customHeight="1" x14ac:dyDescent="0.25">
      <c r="A966" s="20"/>
    </row>
    <row r="967" spans="1:1" ht="12.75" customHeight="1" x14ac:dyDescent="0.25">
      <c r="A967" s="20"/>
    </row>
    <row r="968" spans="1:1" ht="12.75" customHeight="1" x14ac:dyDescent="0.25">
      <c r="A968" s="20"/>
    </row>
    <row r="969" spans="1:1" ht="12.75" customHeight="1" x14ac:dyDescent="0.25">
      <c r="A969" s="20"/>
    </row>
    <row r="970" spans="1:1" ht="12.75" customHeight="1" x14ac:dyDescent="0.25">
      <c r="A970" s="20"/>
    </row>
    <row r="971" spans="1:1" ht="12.75" customHeight="1" x14ac:dyDescent="0.25">
      <c r="A971" s="20"/>
    </row>
    <row r="972" spans="1:1" ht="12.75" customHeight="1" x14ac:dyDescent="0.25">
      <c r="A972" s="20"/>
    </row>
    <row r="973" spans="1:1" ht="12.75" customHeight="1" x14ac:dyDescent="0.25">
      <c r="A973" s="20"/>
    </row>
    <row r="974" spans="1:1" ht="12.75" customHeight="1" x14ac:dyDescent="0.25">
      <c r="A974" s="20"/>
    </row>
  </sheetData>
  <mergeCells count="4">
    <mergeCell ref="D2:E2"/>
    <mergeCell ref="D4:E4"/>
    <mergeCell ref="D5:E5"/>
    <mergeCell ref="D3:E3"/>
  </mergeCells>
  <phoneticPr fontId="10" type="noConversion"/>
  <pageMargins left="0.75" right="0.75" top="1" bottom="1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984"/>
  <sheetViews>
    <sheetView showGridLines="0" topLeftCell="A2" workbookViewId="0">
      <selection activeCell="D33" sqref="D33"/>
    </sheetView>
  </sheetViews>
  <sheetFormatPr defaultColWidth="12.7109375" defaultRowHeight="15" customHeight="1" x14ac:dyDescent="0.2"/>
  <cols>
    <col min="2" max="2" width="5.7109375" bestFit="1" customWidth="1"/>
    <col min="3" max="3" width="7.5703125" customWidth="1"/>
    <col min="4" max="4" width="14.28515625" bestFit="1" customWidth="1"/>
    <col min="5" max="18" width="8.7109375" customWidth="1"/>
    <col min="19" max="19" width="14.28515625" customWidth="1"/>
    <col min="20" max="20" width="10" customWidth="1"/>
    <col min="21" max="24" width="8.7109375" customWidth="1"/>
    <col min="25" max="25" width="14.42578125" customWidth="1"/>
  </cols>
  <sheetData>
    <row r="1" spans="2:20" ht="15" customHeight="1" thickBot="1" x14ac:dyDescent="0.25"/>
    <row r="2" spans="2:20" ht="24.75" customHeight="1" x14ac:dyDescent="0.2">
      <c r="B2" s="228" t="s">
        <v>75</v>
      </c>
      <c r="C2" s="229"/>
    </row>
    <row r="3" spans="2:20" ht="12.75" customHeight="1" x14ac:dyDescent="0.2">
      <c r="B3" s="230"/>
      <c r="C3" s="231"/>
    </row>
    <row r="4" spans="2:20" ht="12.75" customHeight="1" x14ac:dyDescent="0.25">
      <c r="B4" s="230"/>
      <c r="C4" s="231"/>
      <c r="R4" s="65"/>
      <c r="S4" s="64"/>
      <c r="T4" s="64"/>
    </row>
    <row r="5" spans="2:20" ht="12.75" customHeight="1" thickBot="1" x14ac:dyDescent="0.25">
      <c r="B5" s="230"/>
      <c r="C5" s="231"/>
      <c r="D5" s="173"/>
    </row>
    <row r="6" spans="2:20" ht="12.75" customHeight="1" x14ac:dyDescent="0.25">
      <c r="B6" s="174" t="s">
        <v>44</v>
      </c>
      <c r="C6" s="175" t="s">
        <v>51</v>
      </c>
      <c r="D6" s="176" t="s">
        <v>50</v>
      </c>
    </row>
    <row r="7" spans="2:20" ht="12.75" customHeight="1" x14ac:dyDescent="0.25">
      <c r="B7" s="66" t="s">
        <v>20</v>
      </c>
      <c r="C7" s="71">
        <f t="shared" ref="C7:C32" si="0">D7*4/1000</f>
        <v>11920.4</v>
      </c>
      <c r="D7" s="214">
        <v>2980100</v>
      </c>
    </row>
    <row r="8" spans="2:20" ht="12.75" customHeight="1" x14ac:dyDescent="0.25">
      <c r="B8" s="66" t="s">
        <v>21</v>
      </c>
      <c r="C8" s="71">
        <f t="shared" si="0"/>
        <v>16406.272000000001</v>
      </c>
      <c r="D8" s="214">
        <v>4101568</v>
      </c>
    </row>
    <row r="9" spans="2:20" ht="12.75" customHeight="1" x14ac:dyDescent="0.25">
      <c r="B9" s="66" t="s">
        <v>22</v>
      </c>
      <c r="C9" s="71">
        <f t="shared" si="0"/>
        <v>17336.72</v>
      </c>
      <c r="D9" s="214">
        <v>4334180</v>
      </c>
    </row>
    <row r="10" spans="2:20" ht="12.75" customHeight="1" x14ac:dyDescent="0.25">
      <c r="B10" s="66" t="s">
        <v>23</v>
      </c>
      <c r="C10" s="71">
        <f t="shared" si="0"/>
        <v>7583.5159999999996</v>
      </c>
      <c r="D10" s="214">
        <v>1895879</v>
      </c>
    </row>
    <row r="11" spans="2:20" ht="12.75" customHeight="1" x14ac:dyDescent="0.25">
      <c r="B11" s="66" t="s">
        <v>24</v>
      </c>
      <c r="C11" s="71">
        <f t="shared" si="0"/>
        <v>6055.5839999999998</v>
      </c>
      <c r="D11" s="214">
        <v>1513896</v>
      </c>
    </row>
    <row r="12" spans="2:20" x14ac:dyDescent="0.25">
      <c r="B12" s="66" t="s">
        <v>25</v>
      </c>
      <c r="C12" s="71">
        <f t="shared" si="0"/>
        <v>2354.7840000000001</v>
      </c>
      <c r="D12" s="214">
        <v>588696</v>
      </c>
    </row>
    <row r="13" spans="2:20" ht="14.25" customHeight="1" x14ac:dyDescent="0.25">
      <c r="B13" s="66" t="s">
        <v>26</v>
      </c>
      <c r="C13" s="71">
        <f t="shared" si="0"/>
        <v>4429.5320000000002</v>
      </c>
      <c r="D13" s="214">
        <v>1107383</v>
      </c>
    </row>
    <row r="14" spans="2:20" ht="12.75" customHeight="1" x14ac:dyDescent="0.25">
      <c r="B14" s="66" t="s">
        <v>27</v>
      </c>
      <c r="C14" s="71">
        <f t="shared" si="0"/>
        <v>2583.4760000000001</v>
      </c>
      <c r="D14" s="214">
        <v>645869</v>
      </c>
    </row>
    <row r="15" spans="2:20" ht="12.75" customHeight="1" x14ac:dyDescent="0.25">
      <c r="B15" s="66" t="s">
        <v>28</v>
      </c>
      <c r="C15" s="71">
        <f t="shared" si="0"/>
        <v>1619.7919999999999</v>
      </c>
      <c r="D15" s="214">
        <v>404948</v>
      </c>
    </row>
    <row r="16" spans="2:20" ht="12.75" customHeight="1" x14ac:dyDescent="0.25">
      <c r="B16" s="66" t="s">
        <v>29</v>
      </c>
      <c r="C16" s="71">
        <f t="shared" si="0"/>
        <v>1615.576</v>
      </c>
      <c r="D16" s="214">
        <v>403894</v>
      </c>
    </row>
    <row r="17" spans="2:4" ht="13.5" customHeight="1" x14ac:dyDescent="0.25">
      <c r="B17" s="66" t="s">
        <v>30</v>
      </c>
      <c r="C17" s="77">
        <f t="shared" si="0"/>
        <v>656.69200000000001</v>
      </c>
      <c r="D17" s="214">
        <v>164173</v>
      </c>
    </row>
    <row r="18" spans="2:4" ht="12.75" customHeight="1" x14ac:dyDescent="0.25">
      <c r="B18" s="67" t="s">
        <v>31</v>
      </c>
      <c r="C18" s="77">
        <f t="shared" si="0"/>
        <v>1072.348</v>
      </c>
      <c r="D18" s="214">
        <v>268087</v>
      </c>
    </row>
    <row r="19" spans="2:4" ht="12.75" customHeight="1" x14ac:dyDescent="0.25">
      <c r="B19" s="67" t="s">
        <v>32</v>
      </c>
      <c r="C19" s="77">
        <f t="shared" si="0"/>
        <v>942.64800000000002</v>
      </c>
      <c r="D19" s="214">
        <v>235662</v>
      </c>
    </row>
    <row r="20" spans="2:4" ht="12.75" customHeight="1" x14ac:dyDescent="0.25">
      <c r="B20" s="67" t="s">
        <v>33</v>
      </c>
      <c r="C20" s="77">
        <f t="shared" si="0"/>
        <v>1506.2159999999999</v>
      </c>
      <c r="D20" s="214">
        <v>376554</v>
      </c>
    </row>
    <row r="21" spans="2:4" ht="12.75" customHeight="1" x14ac:dyDescent="0.25">
      <c r="B21" s="67" t="s">
        <v>34</v>
      </c>
      <c r="C21" s="77">
        <f t="shared" si="0"/>
        <v>2520.768</v>
      </c>
      <c r="D21" s="214">
        <v>630192</v>
      </c>
    </row>
    <row r="22" spans="2:4" ht="12.75" customHeight="1" x14ac:dyDescent="0.25">
      <c r="B22" s="68" t="s">
        <v>35</v>
      </c>
      <c r="C22" s="77">
        <f t="shared" si="0"/>
        <v>2257.7199999999998</v>
      </c>
      <c r="D22" s="214">
        <v>564430</v>
      </c>
    </row>
    <row r="23" spans="2:4" ht="12.75" customHeight="1" x14ac:dyDescent="0.25">
      <c r="B23" s="68" t="s">
        <v>36</v>
      </c>
      <c r="C23" s="77">
        <f t="shared" si="0"/>
        <v>4673.9399999999996</v>
      </c>
      <c r="D23" s="69">
        <v>1168485</v>
      </c>
    </row>
    <row r="24" spans="2:4" ht="12.75" customHeight="1" x14ac:dyDescent="0.25">
      <c r="B24" s="68" t="s">
        <v>37</v>
      </c>
      <c r="C24" s="77">
        <f t="shared" si="0"/>
        <v>4497.1440000000002</v>
      </c>
      <c r="D24" s="69">
        <v>1124286</v>
      </c>
    </row>
    <row r="25" spans="2:4" ht="12.75" customHeight="1" x14ac:dyDescent="0.25">
      <c r="B25" s="68" t="s">
        <v>38</v>
      </c>
      <c r="C25" s="77">
        <f t="shared" si="0"/>
        <v>6038.5739999999996</v>
      </c>
      <c r="D25" s="69">
        <v>1509643.5</v>
      </c>
    </row>
    <row r="26" spans="2:4" ht="12.75" customHeight="1" x14ac:dyDescent="0.25">
      <c r="B26" s="68" t="s">
        <v>39</v>
      </c>
      <c r="C26" s="77">
        <f t="shared" si="0"/>
        <v>3925.1959999999999</v>
      </c>
      <c r="D26" s="70">
        <v>981299</v>
      </c>
    </row>
    <row r="27" spans="2:4" ht="12.75" customHeight="1" x14ac:dyDescent="0.25">
      <c r="B27" s="68" t="s">
        <v>40</v>
      </c>
      <c r="C27" s="77">
        <f t="shared" si="0"/>
        <v>2954.4540000000002</v>
      </c>
      <c r="D27" s="69">
        <v>738613.5</v>
      </c>
    </row>
    <row r="28" spans="2:4" ht="12.75" customHeight="1" x14ac:dyDescent="0.25">
      <c r="B28" s="68" t="s">
        <v>41</v>
      </c>
      <c r="C28" s="77">
        <f t="shared" si="0"/>
        <v>3250.4960000000001</v>
      </c>
      <c r="D28" s="69">
        <v>812624</v>
      </c>
    </row>
    <row r="29" spans="2:4" ht="12.75" customHeight="1" x14ac:dyDescent="0.25">
      <c r="B29" s="68" t="s">
        <v>42</v>
      </c>
      <c r="C29" s="77">
        <f t="shared" si="0"/>
        <v>4305.0720000000001</v>
      </c>
      <c r="D29" s="69">
        <v>1076268</v>
      </c>
    </row>
    <row r="30" spans="2:4" ht="12.75" customHeight="1" x14ac:dyDescent="0.25">
      <c r="B30" s="68" t="s">
        <v>62</v>
      </c>
      <c r="C30" s="77">
        <f t="shared" si="0"/>
        <v>6358.3519999999999</v>
      </c>
      <c r="D30" s="69">
        <v>1589588</v>
      </c>
    </row>
    <row r="31" spans="2:4" ht="12.75" customHeight="1" x14ac:dyDescent="0.25">
      <c r="B31" s="68" t="s">
        <v>64</v>
      </c>
      <c r="C31" s="77">
        <f t="shared" si="0"/>
        <v>6136.0879999999997</v>
      </c>
      <c r="D31" s="69">
        <v>1534022</v>
      </c>
    </row>
    <row r="32" spans="2:4" ht="12.75" customHeight="1" thickBot="1" x14ac:dyDescent="0.3">
      <c r="B32" s="177" t="s">
        <v>78</v>
      </c>
      <c r="C32" s="78">
        <f t="shared" si="0"/>
        <v>9435.1440000000002</v>
      </c>
      <c r="D32" s="213">
        <v>2358786</v>
      </c>
    </row>
    <row r="33" spans="3:3" ht="12.75" customHeight="1" x14ac:dyDescent="0.2">
      <c r="C33" s="2"/>
    </row>
    <row r="34" spans="3:3" ht="12.75" customHeight="1" x14ac:dyDescent="0.2">
      <c r="C34" s="2"/>
    </row>
    <row r="35" spans="3:3" ht="12.75" customHeight="1" x14ac:dyDescent="0.2">
      <c r="C35" s="2"/>
    </row>
    <row r="36" spans="3:3" ht="12.75" customHeight="1" x14ac:dyDescent="0.2">
      <c r="C36" s="2"/>
    </row>
    <row r="37" spans="3:3" ht="12.75" customHeight="1" x14ac:dyDescent="0.2">
      <c r="C37" s="2"/>
    </row>
    <row r="38" spans="3:3" ht="12.75" customHeight="1" x14ac:dyDescent="0.2">
      <c r="C38" s="2"/>
    </row>
    <row r="39" spans="3:3" ht="12.75" customHeight="1" x14ac:dyDescent="0.2">
      <c r="C39" s="2"/>
    </row>
    <row r="40" spans="3:3" ht="12.75" customHeight="1" x14ac:dyDescent="0.2">
      <c r="C40" s="2"/>
    </row>
    <row r="41" spans="3:3" ht="12.75" customHeight="1" x14ac:dyDescent="0.2">
      <c r="C41" s="2"/>
    </row>
    <row r="42" spans="3:3" ht="12.75" customHeight="1" x14ac:dyDescent="0.2">
      <c r="C42" s="2"/>
    </row>
    <row r="43" spans="3:3" ht="12.75" customHeight="1" x14ac:dyDescent="0.2">
      <c r="C43" s="2"/>
    </row>
    <row r="44" spans="3:3" ht="12.75" customHeight="1" x14ac:dyDescent="0.2">
      <c r="C44" s="2"/>
    </row>
    <row r="45" spans="3:3" ht="12.75" customHeight="1" x14ac:dyDescent="0.2">
      <c r="C45" s="2"/>
    </row>
    <row r="46" spans="3:3" ht="12.75" customHeight="1" x14ac:dyDescent="0.2">
      <c r="C46" s="2"/>
    </row>
    <row r="47" spans="3:3" ht="12.75" customHeight="1" x14ac:dyDescent="0.2">
      <c r="C47" s="2"/>
    </row>
    <row r="48" spans="3:3" ht="12.75" customHeight="1" x14ac:dyDescent="0.2">
      <c r="C48" s="2"/>
    </row>
    <row r="49" spans="3:3" ht="12.75" customHeight="1" x14ac:dyDescent="0.2">
      <c r="C49" s="2"/>
    </row>
    <row r="50" spans="3:3" ht="12.75" customHeight="1" x14ac:dyDescent="0.2">
      <c r="C50" s="2"/>
    </row>
    <row r="51" spans="3:3" ht="12.75" customHeight="1" x14ac:dyDescent="0.2">
      <c r="C51" s="2"/>
    </row>
    <row r="52" spans="3:3" ht="12.75" customHeight="1" x14ac:dyDescent="0.2">
      <c r="C52" s="2"/>
    </row>
    <row r="53" spans="3:3" ht="12.75" customHeight="1" x14ac:dyDescent="0.2">
      <c r="C53" s="2"/>
    </row>
    <row r="54" spans="3:3" ht="12.75" customHeight="1" x14ac:dyDescent="0.2">
      <c r="C54" s="2"/>
    </row>
    <row r="55" spans="3:3" ht="12.75" customHeight="1" x14ac:dyDescent="0.2">
      <c r="C55" s="2"/>
    </row>
    <row r="56" spans="3:3" ht="12.75" customHeight="1" x14ac:dyDescent="0.2">
      <c r="C56" s="2"/>
    </row>
    <row r="57" spans="3:3" ht="12.75" customHeight="1" x14ac:dyDescent="0.2">
      <c r="C57" s="2"/>
    </row>
    <row r="58" spans="3:3" ht="12.75" customHeight="1" x14ac:dyDescent="0.2">
      <c r="C58" s="2"/>
    </row>
    <row r="59" spans="3:3" ht="12.75" customHeight="1" x14ac:dyDescent="0.2">
      <c r="C59" s="2"/>
    </row>
    <row r="60" spans="3:3" ht="12.75" customHeight="1" x14ac:dyDescent="0.2">
      <c r="C60" s="2"/>
    </row>
    <row r="61" spans="3:3" ht="12.75" customHeight="1" x14ac:dyDescent="0.2">
      <c r="C61" s="2"/>
    </row>
    <row r="62" spans="3:3" ht="12.75" customHeight="1" x14ac:dyDescent="0.2">
      <c r="C62" s="2"/>
    </row>
    <row r="63" spans="3:3" ht="12.75" customHeight="1" x14ac:dyDescent="0.2">
      <c r="C63" s="2"/>
    </row>
    <row r="64" spans="3:3" ht="12.75" customHeight="1" x14ac:dyDescent="0.2">
      <c r="C64" s="2"/>
    </row>
    <row r="65" spans="3:3" ht="12.75" customHeight="1" x14ac:dyDescent="0.2">
      <c r="C65" s="2"/>
    </row>
    <row r="66" spans="3:3" ht="12.75" customHeight="1" x14ac:dyDescent="0.2">
      <c r="C66" s="2"/>
    </row>
    <row r="67" spans="3:3" ht="12.75" customHeight="1" x14ac:dyDescent="0.2">
      <c r="C67" s="2"/>
    </row>
    <row r="68" spans="3:3" ht="12.75" customHeight="1" x14ac:dyDescent="0.2">
      <c r="C68" s="2"/>
    </row>
    <row r="69" spans="3:3" ht="12.75" customHeight="1" x14ac:dyDescent="0.2">
      <c r="C69" s="2"/>
    </row>
    <row r="70" spans="3:3" ht="12.75" customHeight="1" x14ac:dyDescent="0.2">
      <c r="C70" s="2"/>
    </row>
    <row r="71" spans="3:3" ht="12.75" customHeight="1" x14ac:dyDescent="0.2">
      <c r="C71" s="2"/>
    </row>
    <row r="72" spans="3:3" ht="12.75" customHeight="1" x14ac:dyDescent="0.2">
      <c r="C72" s="2"/>
    </row>
    <row r="73" spans="3:3" ht="12.75" customHeight="1" x14ac:dyDescent="0.2">
      <c r="C73" s="2"/>
    </row>
    <row r="74" spans="3:3" ht="12.75" customHeight="1" x14ac:dyDescent="0.2">
      <c r="C74" s="2"/>
    </row>
    <row r="75" spans="3:3" ht="12.75" customHeight="1" x14ac:dyDescent="0.2">
      <c r="C75" s="2"/>
    </row>
    <row r="76" spans="3:3" ht="12.75" customHeight="1" x14ac:dyDescent="0.2">
      <c r="C76" s="2"/>
    </row>
    <row r="77" spans="3:3" ht="12.75" customHeight="1" x14ac:dyDescent="0.2">
      <c r="C77" s="2"/>
    </row>
    <row r="78" spans="3:3" ht="12.75" customHeight="1" x14ac:dyDescent="0.2">
      <c r="C78" s="2"/>
    </row>
    <row r="79" spans="3:3" ht="12.75" customHeight="1" x14ac:dyDescent="0.2">
      <c r="C79" s="2"/>
    </row>
    <row r="80" spans="3:3" ht="12.75" customHeight="1" x14ac:dyDescent="0.2">
      <c r="C80" s="2"/>
    </row>
    <row r="81" spans="3:3" ht="12.75" customHeight="1" x14ac:dyDescent="0.2">
      <c r="C81" s="2"/>
    </row>
    <row r="82" spans="3:3" ht="12.75" customHeight="1" x14ac:dyDescent="0.2">
      <c r="C82" s="2"/>
    </row>
    <row r="83" spans="3:3" ht="12.75" customHeight="1" x14ac:dyDescent="0.2">
      <c r="C83" s="2"/>
    </row>
    <row r="84" spans="3:3" ht="12.75" customHeight="1" x14ac:dyDescent="0.2">
      <c r="C84" s="2"/>
    </row>
    <row r="85" spans="3:3" ht="12.75" customHeight="1" x14ac:dyDescent="0.2">
      <c r="C85" s="2"/>
    </row>
    <row r="86" spans="3:3" ht="12.75" customHeight="1" x14ac:dyDescent="0.2">
      <c r="C86" s="2"/>
    </row>
    <row r="87" spans="3:3" ht="12.75" customHeight="1" x14ac:dyDescent="0.2">
      <c r="C87" s="2"/>
    </row>
    <row r="88" spans="3:3" ht="12.75" customHeight="1" x14ac:dyDescent="0.2">
      <c r="C88" s="2"/>
    </row>
    <row r="89" spans="3:3" ht="12.75" customHeight="1" x14ac:dyDescent="0.2">
      <c r="C89" s="2"/>
    </row>
    <row r="90" spans="3:3" ht="12.75" customHeight="1" x14ac:dyDescent="0.2">
      <c r="C90" s="2"/>
    </row>
    <row r="91" spans="3:3" ht="12.75" customHeight="1" x14ac:dyDescent="0.2">
      <c r="C91" s="2"/>
    </row>
    <row r="92" spans="3:3" ht="12.75" customHeight="1" x14ac:dyDescent="0.2">
      <c r="C92" s="2"/>
    </row>
    <row r="93" spans="3:3" ht="12.75" customHeight="1" x14ac:dyDescent="0.2">
      <c r="C93" s="2"/>
    </row>
    <row r="94" spans="3:3" ht="12.75" customHeight="1" x14ac:dyDescent="0.2">
      <c r="C94" s="2"/>
    </row>
    <row r="95" spans="3:3" ht="12.75" customHeight="1" x14ac:dyDescent="0.2">
      <c r="C95" s="2"/>
    </row>
    <row r="96" spans="3:3" ht="12.75" customHeight="1" x14ac:dyDescent="0.2">
      <c r="C96" s="2"/>
    </row>
    <row r="97" spans="3:3" ht="12.75" customHeight="1" x14ac:dyDescent="0.2">
      <c r="C97" s="2"/>
    </row>
    <row r="98" spans="3:3" ht="12.75" customHeight="1" x14ac:dyDescent="0.2">
      <c r="C98" s="2"/>
    </row>
    <row r="99" spans="3:3" ht="12.75" customHeight="1" x14ac:dyDescent="0.2">
      <c r="C99" s="2"/>
    </row>
    <row r="100" spans="3:3" ht="12.75" customHeight="1" x14ac:dyDescent="0.2">
      <c r="C100" s="2"/>
    </row>
    <row r="101" spans="3:3" ht="12.75" customHeight="1" x14ac:dyDescent="0.2">
      <c r="C101" s="2"/>
    </row>
    <row r="102" spans="3:3" ht="12.75" customHeight="1" x14ac:dyDescent="0.2">
      <c r="C102" s="2"/>
    </row>
    <row r="103" spans="3:3" ht="12.75" customHeight="1" x14ac:dyDescent="0.2">
      <c r="C103" s="2"/>
    </row>
    <row r="104" spans="3:3" ht="12.75" customHeight="1" x14ac:dyDescent="0.2">
      <c r="C104" s="2"/>
    </row>
    <row r="105" spans="3:3" ht="12.75" customHeight="1" x14ac:dyDescent="0.2">
      <c r="C105" s="2"/>
    </row>
    <row r="106" spans="3:3" ht="12.75" customHeight="1" x14ac:dyDescent="0.2">
      <c r="C106" s="2"/>
    </row>
    <row r="107" spans="3:3" ht="12.75" customHeight="1" x14ac:dyDescent="0.2">
      <c r="C107" s="2"/>
    </row>
    <row r="108" spans="3:3" ht="12.75" customHeight="1" x14ac:dyDescent="0.2">
      <c r="C108" s="2"/>
    </row>
    <row r="109" spans="3:3" ht="12.75" customHeight="1" x14ac:dyDescent="0.2">
      <c r="C109" s="2"/>
    </row>
    <row r="110" spans="3:3" ht="12.75" customHeight="1" x14ac:dyDescent="0.2">
      <c r="C110" s="2"/>
    </row>
    <row r="111" spans="3:3" ht="12.75" customHeight="1" x14ac:dyDescent="0.2">
      <c r="C111" s="2"/>
    </row>
    <row r="112" spans="3:3" ht="12.75" customHeight="1" x14ac:dyDescent="0.2">
      <c r="C112" s="2"/>
    </row>
    <row r="113" spans="3:3" ht="12.75" customHeight="1" x14ac:dyDescent="0.2">
      <c r="C113" s="2"/>
    </row>
    <row r="114" spans="3:3" ht="12.75" customHeight="1" x14ac:dyDescent="0.2">
      <c r="C114" s="2"/>
    </row>
    <row r="115" spans="3:3" ht="12.75" customHeight="1" x14ac:dyDescent="0.2">
      <c r="C115" s="2"/>
    </row>
    <row r="116" spans="3:3" ht="12.75" customHeight="1" x14ac:dyDescent="0.2">
      <c r="C116" s="2"/>
    </row>
    <row r="117" spans="3:3" ht="12.75" customHeight="1" x14ac:dyDescent="0.2">
      <c r="C117" s="2"/>
    </row>
    <row r="118" spans="3:3" ht="12.75" customHeight="1" x14ac:dyDescent="0.2">
      <c r="C118" s="2"/>
    </row>
    <row r="119" spans="3:3" ht="12.75" customHeight="1" x14ac:dyDescent="0.2">
      <c r="C119" s="2"/>
    </row>
    <row r="120" spans="3:3" ht="12.75" customHeight="1" x14ac:dyDescent="0.2">
      <c r="C120" s="2"/>
    </row>
    <row r="121" spans="3:3" ht="12.75" customHeight="1" x14ac:dyDescent="0.2">
      <c r="C121" s="2"/>
    </row>
    <row r="122" spans="3:3" ht="12.75" customHeight="1" x14ac:dyDescent="0.2">
      <c r="C122" s="2"/>
    </row>
    <row r="123" spans="3:3" ht="12.75" customHeight="1" x14ac:dyDescent="0.2">
      <c r="C123" s="2"/>
    </row>
    <row r="124" spans="3:3" ht="12.75" customHeight="1" x14ac:dyDescent="0.2">
      <c r="C124" s="2"/>
    </row>
    <row r="125" spans="3:3" ht="12.75" customHeight="1" x14ac:dyDescent="0.2">
      <c r="C125" s="2"/>
    </row>
    <row r="126" spans="3:3" ht="12.75" customHeight="1" x14ac:dyDescent="0.2">
      <c r="C126" s="2"/>
    </row>
    <row r="127" spans="3:3" ht="12.75" customHeight="1" x14ac:dyDescent="0.2">
      <c r="C127" s="2"/>
    </row>
    <row r="128" spans="3:3" ht="12.75" customHeight="1" x14ac:dyDescent="0.2">
      <c r="C128" s="2"/>
    </row>
    <row r="129" spans="3:3" ht="12.75" customHeight="1" x14ac:dyDescent="0.2">
      <c r="C129" s="2"/>
    </row>
    <row r="130" spans="3:3" ht="12.75" customHeight="1" x14ac:dyDescent="0.2">
      <c r="C130" s="2"/>
    </row>
    <row r="131" spans="3:3" ht="12.75" customHeight="1" x14ac:dyDescent="0.2">
      <c r="C131" s="2"/>
    </row>
    <row r="132" spans="3:3" ht="12.75" customHeight="1" x14ac:dyDescent="0.2">
      <c r="C132" s="2"/>
    </row>
    <row r="133" spans="3:3" ht="12.75" customHeight="1" x14ac:dyDescent="0.2">
      <c r="C133" s="2"/>
    </row>
    <row r="134" spans="3:3" ht="12.75" customHeight="1" x14ac:dyDescent="0.2">
      <c r="C134" s="2"/>
    </row>
    <row r="135" spans="3:3" ht="12.75" customHeight="1" x14ac:dyDescent="0.2">
      <c r="C135" s="2"/>
    </row>
    <row r="136" spans="3:3" ht="12.75" customHeight="1" x14ac:dyDescent="0.2">
      <c r="C136" s="2"/>
    </row>
    <row r="137" spans="3:3" ht="12.75" customHeight="1" x14ac:dyDescent="0.2">
      <c r="C137" s="2"/>
    </row>
    <row r="138" spans="3:3" ht="12.75" customHeight="1" x14ac:dyDescent="0.2">
      <c r="C138" s="2"/>
    </row>
    <row r="139" spans="3:3" ht="12.75" customHeight="1" x14ac:dyDescent="0.2">
      <c r="C139" s="2"/>
    </row>
    <row r="140" spans="3:3" ht="12.75" customHeight="1" x14ac:dyDescent="0.2">
      <c r="C140" s="2"/>
    </row>
    <row r="141" spans="3:3" ht="12.75" customHeight="1" x14ac:dyDescent="0.2">
      <c r="C141" s="2"/>
    </row>
    <row r="142" spans="3:3" ht="12.75" customHeight="1" x14ac:dyDescent="0.2">
      <c r="C142" s="2"/>
    </row>
    <row r="143" spans="3:3" ht="12.75" customHeight="1" x14ac:dyDescent="0.2">
      <c r="C143" s="2"/>
    </row>
    <row r="144" spans="3:3" ht="12.75" customHeight="1" x14ac:dyDescent="0.2">
      <c r="C144" s="2"/>
    </row>
    <row r="145" spans="3:3" ht="12.75" customHeight="1" x14ac:dyDescent="0.2">
      <c r="C145" s="2"/>
    </row>
    <row r="146" spans="3:3" ht="12.75" customHeight="1" x14ac:dyDescent="0.2">
      <c r="C146" s="2"/>
    </row>
    <row r="147" spans="3:3" ht="12.75" customHeight="1" x14ac:dyDescent="0.2">
      <c r="C147" s="2"/>
    </row>
    <row r="148" spans="3:3" ht="12.75" customHeight="1" x14ac:dyDescent="0.2">
      <c r="C148" s="2"/>
    </row>
    <row r="149" spans="3:3" ht="12.75" customHeight="1" x14ac:dyDescent="0.2">
      <c r="C149" s="2"/>
    </row>
    <row r="150" spans="3:3" ht="12.75" customHeight="1" x14ac:dyDescent="0.2">
      <c r="C150" s="2"/>
    </row>
    <row r="151" spans="3:3" ht="12.75" customHeight="1" x14ac:dyDescent="0.2">
      <c r="C151" s="2"/>
    </row>
    <row r="152" spans="3:3" ht="12.75" customHeight="1" x14ac:dyDescent="0.2">
      <c r="C152" s="2"/>
    </row>
    <row r="153" spans="3:3" ht="12.75" customHeight="1" x14ac:dyDescent="0.2">
      <c r="C153" s="2"/>
    </row>
    <row r="154" spans="3:3" ht="12.75" customHeight="1" x14ac:dyDescent="0.2">
      <c r="C154" s="2"/>
    </row>
    <row r="155" spans="3:3" ht="12.75" customHeight="1" x14ac:dyDescent="0.2">
      <c r="C155" s="2"/>
    </row>
    <row r="156" spans="3:3" ht="12.75" customHeight="1" x14ac:dyDescent="0.2">
      <c r="C156" s="2"/>
    </row>
    <row r="157" spans="3:3" ht="12.75" customHeight="1" x14ac:dyDescent="0.2">
      <c r="C157" s="2"/>
    </row>
    <row r="158" spans="3:3" ht="12.75" customHeight="1" x14ac:dyDescent="0.2">
      <c r="C158" s="2"/>
    </row>
    <row r="159" spans="3:3" ht="12.75" customHeight="1" x14ac:dyDescent="0.2">
      <c r="C159" s="2"/>
    </row>
    <row r="160" spans="3:3" ht="12.75" customHeight="1" x14ac:dyDescent="0.2">
      <c r="C160" s="2"/>
    </row>
    <row r="161" spans="3:3" ht="12.75" customHeight="1" x14ac:dyDescent="0.2">
      <c r="C161" s="2"/>
    </row>
    <row r="162" spans="3:3" ht="12.75" customHeight="1" x14ac:dyDescent="0.2">
      <c r="C162" s="2"/>
    </row>
    <row r="163" spans="3:3" ht="12.75" customHeight="1" x14ac:dyDescent="0.2">
      <c r="C163" s="2"/>
    </row>
    <row r="164" spans="3:3" ht="12.75" customHeight="1" x14ac:dyDescent="0.2">
      <c r="C164" s="2"/>
    </row>
    <row r="165" spans="3:3" ht="12.75" customHeight="1" x14ac:dyDescent="0.2">
      <c r="C165" s="2"/>
    </row>
    <row r="166" spans="3:3" ht="12.75" customHeight="1" x14ac:dyDescent="0.2">
      <c r="C166" s="2"/>
    </row>
    <row r="167" spans="3:3" ht="12.75" customHeight="1" x14ac:dyDescent="0.2">
      <c r="C167" s="2"/>
    </row>
    <row r="168" spans="3:3" ht="12.75" customHeight="1" x14ac:dyDescent="0.2">
      <c r="C168" s="2"/>
    </row>
    <row r="169" spans="3:3" ht="12.75" customHeight="1" x14ac:dyDescent="0.2">
      <c r="C169" s="2"/>
    </row>
    <row r="170" spans="3:3" ht="12.75" customHeight="1" x14ac:dyDescent="0.2">
      <c r="C170" s="2"/>
    </row>
    <row r="171" spans="3:3" ht="12.75" customHeight="1" x14ac:dyDescent="0.2">
      <c r="C171" s="2"/>
    </row>
    <row r="172" spans="3:3" ht="12.75" customHeight="1" x14ac:dyDescent="0.2">
      <c r="C172" s="2"/>
    </row>
    <row r="173" spans="3:3" ht="12.75" customHeight="1" x14ac:dyDescent="0.2">
      <c r="C173" s="2"/>
    </row>
    <row r="174" spans="3:3" ht="12.75" customHeight="1" x14ac:dyDescent="0.2">
      <c r="C174" s="2"/>
    </row>
    <row r="175" spans="3:3" ht="12.75" customHeight="1" x14ac:dyDescent="0.2">
      <c r="C175" s="2"/>
    </row>
    <row r="176" spans="3:3" ht="12.75" customHeight="1" x14ac:dyDescent="0.2">
      <c r="C176" s="2"/>
    </row>
    <row r="177" spans="3:3" ht="12.75" customHeight="1" x14ac:dyDescent="0.2">
      <c r="C177" s="2"/>
    </row>
    <row r="178" spans="3:3" ht="12.75" customHeight="1" x14ac:dyDescent="0.2">
      <c r="C178" s="2"/>
    </row>
    <row r="179" spans="3:3" ht="12.75" customHeight="1" x14ac:dyDescent="0.2">
      <c r="C179" s="2"/>
    </row>
    <row r="180" spans="3:3" ht="12.75" customHeight="1" x14ac:dyDescent="0.2">
      <c r="C180" s="2"/>
    </row>
    <row r="181" spans="3:3" ht="12.75" customHeight="1" x14ac:dyDescent="0.2">
      <c r="C181" s="2"/>
    </row>
    <row r="182" spans="3:3" ht="12.75" customHeight="1" x14ac:dyDescent="0.2">
      <c r="C182" s="2"/>
    </row>
    <row r="183" spans="3:3" ht="12.75" customHeight="1" x14ac:dyDescent="0.2">
      <c r="C183" s="2"/>
    </row>
    <row r="184" spans="3:3" ht="12.75" customHeight="1" x14ac:dyDescent="0.2">
      <c r="C184" s="2"/>
    </row>
    <row r="185" spans="3:3" ht="12.75" customHeight="1" x14ac:dyDescent="0.2">
      <c r="C185" s="2"/>
    </row>
    <row r="186" spans="3:3" ht="12.75" customHeight="1" x14ac:dyDescent="0.2">
      <c r="C186" s="2"/>
    </row>
    <row r="187" spans="3:3" ht="12.75" customHeight="1" x14ac:dyDescent="0.2">
      <c r="C187" s="2"/>
    </row>
    <row r="188" spans="3:3" ht="12.75" customHeight="1" x14ac:dyDescent="0.2">
      <c r="C188" s="2"/>
    </row>
    <row r="189" spans="3:3" ht="12.75" customHeight="1" x14ac:dyDescent="0.2">
      <c r="C189" s="2"/>
    </row>
    <row r="190" spans="3:3" ht="12.75" customHeight="1" x14ac:dyDescent="0.2">
      <c r="C190" s="2"/>
    </row>
    <row r="191" spans="3:3" ht="12.75" customHeight="1" x14ac:dyDescent="0.2">
      <c r="C191" s="2"/>
    </row>
    <row r="192" spans="3:3" ht="12.75" customHeight="1" x14ac:dyDescent="0.2">
      <c r="C192" s="2"/>
    </row>
    <row r="193" spans="3:3" ht="12.75" customHeight="1" x14ac:dyDescent="0.2">
      <c r="C193" s="2"/>
    </row>
    <row r="194" spans="3:3" ht="12.75" customHeight="1" x14ac:dyDescent="0.2">
      <c r="C194" s="2"/>
    </row>
    <row r="195" spans="3:3" ht="12.75" customHeight="1" x14ac:dyDescent="0.2">
      <c r="C195" s="2"/>
    </row>
    <row r="196" spans="3:3" ht="12.75" customHeight="1" x14ac:dyDescent="0.2">
      <c r="C196" s="2"/>
    </row>
    <row r="197" spans="3:3" ht="12.75" customHeight="1" x14ac:dyDescent="0.2">
      <c r="C197" s="2"/>
    </row>
    <row r="198" spans="3:3" ht="12.75" customHeight="1" x14ac:dyDescent="0.2">
      <c r="C198" s="2"/>
    </row>
    <row r="199" spans="3:3" ht="12.75" customHeight="1" x14ac:dyDescent="0.2">
      <c r="C199" s="2"/>
    </row>
    <row r="200" spans="3:3" ht="12.75" customHeight="1" x14ac:dyDescent="0.2">
      <c r="C200" s="2"/>
    </row>
    <row r="201" spans="3:3" ht="12.75" customHeight="1" x14ac:dyDescent="0.2">
      <c r="C201" s="2"/>
    </row>
    <row r="202" spans="3:3" ht="12.75" customHeight="1" x14ac:dyDescent="0.2">
      <c r="C202" s="2"/>
    </row>
    <row r="203" spans="3:3" ht="12.75" customHeight="1" x14ac:dyDescent="0.2">
      <c r="C203" s="2"/>
    </row>
    <row r="204" spans="3:3" ht="12.75" customHeight="1" x14ac:dyDescent="0.2">
      <c r="C204" s="2"/>
    </row>
    <row r="205" spans="3:3" ht="12.75" customHeight="1" x14ac:dyDescent="0.2">
      <c r="C205" s="2"/>
    </row>
    <row r="206" spans="3:3" ht="12.75" customHeight="1" x14ac:dyDescent="0.2">
      <c r="C206" s="2"/>
    </row>
    <row r="207" spans="3:3" ht="12.75" customHeight="1" x14ac:dyDescent="0.2">
      <c r="C207" s="2"/>
    </row>
    <row r="208" spans="3:3" ht="12.75" customHeight="1" x14ac:dyDescent="0.2">
      <c r="C208" s="2"/>
    </row>
    <row r="209" spans="3:3" ht="12.75" customHeight="1" x14ac:dyDescent="0.2">
      <c r="C209" s="2"/>
    </row>
    <row r="210" spans="3:3" ht="12.75" customHeight="1" x14ac:dyDescent="0.2">
      <c r="C210" s="2"/>
    </row>
    <row r="211" spans="3:3" ht="12.75" customHeight="1" x14ac:dyDescent="0.2">
      <c r="C211" s="2"/>
    </row>
    <row r="212" spans="3:3" ht="12.75" customHeight="1" x14ac:dyDescent="0.2">
      <c r="C212" s="2"/>
    </row>
    <row r="213" spans="3:3" ht="12.75" customHeight="1" x14ac:dyDescent="0.2">
      <c r="C213" s="2"/>
    </row>
    <row r="214" spans="3:3" ht="12.75" customHeight="1" x14ac:dyDescent="0.2">
      <c r="C214" s="2"/>
    </row>
    <row r="215" spans="3:3" ht="12.75" customHeight="1" x14ac:dyDescent="0.2">
      <c r="C215" s="2"/>
    </row>
    <row r="216" spans="3:3" ht="12.75" customHeight="1" x14ac:dyDescent="0.2">
      <c r="C216" s="2"/>
    </row>
    <row r="217" spans="3:3" ht="12.75" customHeight="1" x14ac:dyDescent="0.2">
      <c r="C217" s="2"/>
    </row>
    <row r="218" spans="3:3" ht="12.75" customHeight="1" x14ac:dyDescent="0.2">
      <c r="C218" s="2"/>
    </row>
    <row r="219" spans="3:3" ht="12.75" customHeight="1" x14ac:dyDescent="0.2">
      <c r="C219" s="2"/>
    </row>
    <row r="220" spans="3:3" ht="12.75" customHeight="1" x14ac:dyDescent="0.2">
      <c r="C220" s="2"/>
    </row>
    <row r="221" spans="3:3" ht="12.75" customHeight="1" x14ac:dyDescent="0.2">
      <c r="C221" s="2"/>
    </row>
    <row r="222" spans="3:3" ht="12.75" customHeight="1" x14ac:dyDescent="0.2">
      <c r="C222" s="2"/>
    </row>
    <row r="223" spans="3:3" ht="12.75" customHeight="1" x14ac:dyDescent="0.2">
      <c r="C223" s="2"/>
    </row>
    <row r="224" spans="3:3" ht="12.75" customHeight="1" x14ac:dyDescent="0.2">
      <c r="C224" s="2"/>
    </row>
    <row r="225" spans="3:3" ht="12.75" customHeight="1" x14ac:dyDescent="0.2">
      <c r="C225" s="2"/>
    </row>
    <row r="226" spans="3:3" ht="12.75" customHeight="1" x14ac:dyDescent="0.2">
      <c r="C226" s="2"/>
    </row>
    <row r="227" spans="3:3" ht="12.75" customHeight="1" x14ac:dyDescent="0.2">
      <c r="C227" s="2"/>
    </row>
    <row r="228" spans="3:3" ht="12.75" customHeight="1" x14ac:dyDescent="0.2">
      <c r="C228" s="2"/>
    </row>
    <row r="229" spans="3:3" ht="12.75" customHeight="1" x14ac:dyDescent="0.2">
      <c r="C229" s="2"/>
    </row>
    <row r="230" spans="3:3" ht="12.75" customHeight="1" x14ac:dyDescent="0.2">
      <c r="C230" s="2"/>
    </row>
    <row r="231" spans="3:3" ht="12.75" customHeight="1" x14ac:dyDescent="0.2">
      <c r="C231" s="2"/>
    </row>
    <row r="232" spans="3:3" ht="12.75" customHeight="1" x14ac:dyDescent="0.2">
      <c r="C232" s="2"/>
    </row>
    <row r="233" spans="3:3" ht="12.75" customHeight="1" x14ac:dyDescent="0.2">
      <c r="C233" s="2"/>
    </row>
    <row r="234" spans="3:3" ht="12.75" customHeight="1" x14ac:dyDescent="0.2">
      <c r="C234" s="2"/>
    </row>
    <row r="235" spans="3:3" ht="12.75" customHeight="1" x14ac:dyDescent="0.2">
      <c r="C235" s="2"/>
    </row>
    <row r="236" spans="3:3" ht="12.75" customHeight="1" x14ac:dyDescent="0.2">
      <c r="C236" s="2"/>
    </row>
    <row r="237" spans="3:3" ht="12.75" customHeight="1" x14ac:dyDescent="0.2">
      <c r="C237" s="2"/>
    </row>
    <row r="238" spans="3:3" ht="12.75" customHeight="1" x14ac:dyDescent="0.2">
      <c r="C238" s="2"/>
    </row>
    <row r="239" spans="3:3" ht="12.75" customHeight="1" x14ac:dyDescent="0.2">
      <c r="C239" s="2"/>
    </row>
    <row r="240" spans="3:3" ht="12.75" customHeight="1" x14ac:dyDescent="0.2">
      <c r="C240" s="2"/>
    </row>
    <row r="241" spans="3:3" ht="12.75" customHeight="1" x14ac:dyDescent="0.2">
      <c r="C241" s="2"/>
    </row>
    <row r="242" spans="3:3" ht="12.75" customHeight="1" x14ac:dyDescent="0.2">
      <c r="C242" s="2"/>
    </row>
    <row r="243" spans="3:3" ht="12.75" customHeight="1" x14ac:dyDescent="0.2">
      <c r="C243" s="2"/>
    </row>
    <row r="244" spans="3:3" ht="12.75" customHeight="1" x14ac:dyDescent="0.2">
      <c r="C244" s="2"/>
    </row>
    <row r="245" spans="3:3" ht="12.75" customHeight="1" x14ac:dyDescent="0.2">
      <c r="C245" s="2"/>
    </row>
    <row r="246" spans="3:3" ht="12.75" customHeight="1" x14ac:dyDescent="0.2">
      <c r="C246" s="2"/>
    </row>
    <row r="247" spans="3:3" ht="12.75" customHeight="1" x14ac:dyDescent="0.2">
      <c r="C247" s="2"/>
    </row>
    <row r="248" spans="3:3" ht="12.75" customHeight="1" x14ac:dyDescent="0.2">
      <c r="C248" s="2"/>
    </row>
    <row r="249" spans="3:3" ht="12.75" customHeight="1" x14ac:dyDescent="0.2">
      <c r="C249" s="2"/>
    </row>
    <row r="250" spans="3:3" ht="12.75" customHeight="1" x14ac:dyDescent="0.2">
      <c r="C250" s="2"/>
    </row>
    <row r="251" spans="3:3" ht="12.75" customHeight="1" x14ac:dyDescent="0.2">
      <c r="C251" s="2"/>
    </row>
    <row r="252" spans="3:3" ht="12.75" customHeight="1" x14ac:dyDescent="0.2">
      <c r="C252" s="2"/>
    </row>
    <row r="253" spans="3:3" ht="12.75" customHeight="1" x14ac:dyDescent="0.2">
      <c r="C253" s="2"/>
    </row>
    <row r="254" spans="3:3" ht="12.75" customHeight="1" x14ac:dyDescent="0.2">
      <c r="C254" s="2"/>
    </row>
    <row r="255" spans="3:3" ht="12.75" customHeight="1" x14ac:dyDescent="0.2">
      <c r="C255" s="2"/>
    </row>
    <row r="256" spans="3:3" ht="12.75" customHeight="1" x14ac:dyDescent="0.2">
      <c r="C256" s="2"/>
    </row>
    <row r="257" spans="3:3" ht="12.75" customHeight="1" x14ac:dyDescent="0.2">
      <c r="C257" s="2"/>
    </row>
    <row r="258" spans="3:3" ht="12.75" customHeight="1" x14ac:dyDescent="0.2">
      <c r="C258" s="2"/>
    </row>
    <row r="259" spans="3:3" ht="12.75" customHeight="1" x14ac:dyDescent="0.2">
      <c r="C259" s="2"/>
    </row>
    <row r="260" spans="3:3" ht="12.75" customHeight="1" x14ac:dyDescent="0.2">
      <c r="C260" s="2"/>
    </row>
    <row r="261" spans="3:3" ht="12.75" customHeight="1" x14ac:dyDescent="0.2">
      <c r="C261" s="2"/>
    </row>
    <row r="262" spans="3:3" ht="12.75" customHeight="1" x14ac:dyDescent="0.2">
      <c r="C262" s="2"/>
    </row>
    <row r="263" spans="3:3" ht="12.75" customHeight="1" x14ac:dyDescent="0.2">
      <c r="C263" s="2"/>
    </row>
    <row r="264" spans="3:3" ht="12.75" customHeight="1" x14ac:dyDescent="0.2">
      <c r="C264" s="2"/>
    </row>
    <row r="265" spans="3:3" ht="12.75" customHeight="1" x14ac:dyDescent="0.2">
      <c r="C265" s="2"/>
    </row>
    <row r="266" spans="3:3" ht="12.75" customHeight="1" x14ac:dyDescent="0.2">
      <c r="C266" s="2"/>
    </row>
    <row r="267" spans="3:3" ht="12.75" customHeight="1" x14ac:dyDescent="0.2">
      <c r="C267" s="2"/>
    </row>
    <row r="268" spans="3:3" ht="12.75" customHeight="1" x14ac:dyDescent="0.2">
      <c r="C268" s="2"/>
    </row>
    <row r="269" spans="3:3" ht="12.75" customHeight="1" x14ac:dyDescent="0.2">
      <c r="C269" s="2"/>
    </row>
    <row r="270" spans="3:3" ht="12.75" customHeight="1" x14ac:dyDescent="0.2">
      <c r="C270" s="2"/>
    </row>
    <row r="271" spans="3:3" ht="12.75" customHeight="1" x14ac:dyDescent="0.2">
      <c r="C271" s="2"/>
    </row>
    <row r="272" spans="3:3" ht="12.75" customHeight="1" x14ac:dyDescent="0.2">
      <c r="C272" s="2"/>
    </row>
    <row r="273" spans="3:3" ht="12.75" customHeight="1" x14ac:dyDescent="0.2">
      <c r="C273" s="2"/>
    </row>
    <row r="274" spans="3:3" ht="12.75" customHeight="1" x14ac:dyDescent="0.2">
      <c r="C274" s="2"/>
    </row>
    <row r="275" spans="3:3" ht="12.75" customHeight="1" x14ac:dyDescent="0.2">
      <c r="C275" s="2"/>
    </row>
    <row r="276" spans="3:3" ht="12.75" customHeight="1" x14ac:dyDescent="0.2">
      <c r="C276" s="2"/>
    </row>
    <row r="277" spans="3:3" ht="12.75" customHeight="1" x14ac:dyDescent="0.2">
      <c r="C277" s="2"/>
    </row>
    <row r="278" spans="3:3" ht="12.75" customHeight="1" x14ac:dyDescent="0.2">
      <c r="C278" s="2"/>
    </row>
    <row r="279" spans="3:3" ht="12.75" customHeight="1" x14ac:dyDescent="0.2">
      <c r="C279" s="2"/>
    </row>
    <row r="280" spans="3:3" ht="12.75" customHeight="1" x14ac:dyDescent="0.2">
      <c r="C280" s="2"/>
    </row>
    <row r="281" spans="3:3" ht="12.75" customHeight="1" x14ac:dyDescent="0.2">
      <c r="C281" s="2"/>
    </row>
    <row r="282" spans="3:3" ht="12.75" customHeight="1" x14ac:dyDescent="0.2">
      <c r="C282" s="2"/>
    </row>
    <row r="283" spans="3:3" ht="12.75" customHeight="1" x14ac:dyDescent="0.2">
      <c r="C283" s="2"/>
    </row>
    <row r="284" spans="3:3" ht="12.75" customHeight="1" x14ac:dyDescent="0.2">
      <c r="C284" s="2"/>
    </row>
    <row r="285" spans="3:3" ht="12.75" customHeight="1" x14ac:dyDescent="0.2">
      <c r="C285" s="2"/>
    </row>
    <row r="286" spans="3:3" ht="12.75" customHeight="1" x14ac:dyDescent="0.2">
      <c r="C286" s="2"/>
    </row>
    <row r="287" spans="3:3" ht="12.75" customHeight="1" x14ac:dyDescent="0.2">
      <c r="C287" s="2"/>
    </row>
    <row r="288" spans="3:3" ht="12.75" customHeight="1" x14ac:dyDescent="0.2">
      <c r="C288" s="2"/>
    </row>
    <row r="289" spans="3:3" ht="12.75" customHeight="1" x14ac:dyDescent="0.2">
      <c r="C289" s="2"/>
    </row>
    <row r="290" spans="3:3" ht="12.75" customHeight="1" x14ac:dyDescent="0.2">
      <c r="C290" s="2"/>
    </row>
    <row r="291" spans="3:3" ht="12.75" customHeight="1" x14ac:dyDescent="0.2">
      <c r="C291" s="2"/>
    </row>
    <row r="292" spans="3:3" ht="12.75" customHeight="1" x14ac:dyDescent="0.2">
      <c r="C292" s="2"/>
    </row>
    <row r="293" spans="3:3" ht="12.75" customHeight="1" x14ac:dyDescent="0.2">
      <c r="C293" s="2"/>
    </row>
    <row r="294" spans="3:3" ht="12.75" customHeight="1" x14ac:dyDescent="0.2">
      <c r="C294" s="2"/>
    </row>
    <row r="295" spans="3:3" ht="12.75" customHeight="1" x14ac:dyDescent="0.2">
      <c r="C295" s="2"/>
    </row>
    <row r="296" spans="3:3" ht="12.75" customHeight="1" x14ac:dyDescent="0.2">
      <c r="C296" s="2"/>
    </row>
    <row r="297" spans="3:3" ht="12.75" customHeight="1" x14ac:dyDescent="0.2">
      <c r="C297" s="2"/>
    </row>
    <row r="298" spans="3:3" ht="12.75" customHeight="1" x14ac:dyDescent="0.2">
      <c r="C298" s="2"/>
    </row>
    <row r="299" spans="3:3" ht="12.75" customHeight="1" x14ac:dyDescent="0.2">
      <c r="C299" s="2"/>
    </row>
    <row r="300" spans="3:3" ht="12.75" customHeight="1" x14ac:dyDescent="0.2">
      <c r="C300" s="2"/>
    </row>
    <row r="301" spans="3:3" ht="12.75" customHeight="1" x14ac:dyDescent="0.2">
      <c r="C301" s="2"/>
    </row>
    <row r="302" spans="3:3" ht="12.75" customHeight="1" x14ac:dyDescent="0.2">
      <c r="C302" s="2"/>
    </row>
    <row r="303" spans="3:3" ht="12.75" customHeight="1" x14ac:dyDescent="0.2">
      <c r="C303" s="2"/>
    </row>
    <row r="304" spans="3:3" ht="12.75" customHeight="1" x14ac:dyDescent="0.2">
      <c r="C304" s="2"/>
    </row>
    <row r="305" spans="3:3" ht="12.75" customHeight="1" x14ac:dyDescent="0.2">
      <c r="C305" s="2"/>
    </row>
    <row r="306" spans="3:3" ht="12.75" customHeight="1" x14ac:dyDescent="0.2">
      <c r="C306" s="2"/>
    </row>
    <row r="307" spans="3:3" ht="12.75" customHeight="1" x14ac:dyDescent="0.2">
      <c r="C307" s="2"/>
    </row>
    <row r="308" spans="3:3" ht="12.75" customHeight="1" x14ac:dyDescent="0.2">
      <c r="C308" s="2"/>
    </row>
    <row r="309" spans="3:3" ht="12.75" customHeight="1" x14ac:dyDescent="0.2">
      <c r="C309" s="2"/>
    </row>
    <row r="310" spans="3:3" ht="12.75" customHeight="1" x14ac:dyDescent="0.2">
      <c r="C310" s="2"/>
    </row>
    <row r="311" spans="3:3" ht="12.75" customHeight="1" x14ac:dyDescent="0.2">
      <c r="C311" s="2"/>
    </row>
    <row r="312" spans="3:3" ht="12.75" customHeight="1" x14ac:dyDescent="0.2">
      <c r="C312" s="2"/>
    </row>
    <row r="313" spans="3:3" ht="12.75" customHeight="1" x14ac:dyDescent="0.2">
      <c r="C313" s="2"/>
    </row>
    <row r="314" spans="3:3" ht="12.75" customHeight="1" x14ac:dyDescent="0.2">
      <c r="C314" s="2"/>
    </row>
    <row r="315" spans="3:3" ht="12.75" customHeight="1" x14ac:dyDescent="0.2">
      <c r="C315" s="2"/>
    </row>
    <row r="316" spans="3:3" ht="12.75" customHeight="1" x14ac:dyDescent="0.2">
      <c r="C316" s="2"/>
    </row>
    <row r="317" spans="3:3" ht="12.75" customHeight="1" x14ac:dyDescent="0.2">
      <c r="C317" s="2"/>
    </row>
    <row r="318" spans="3:3" ht="12.75" customHeight="1" x14ac:dyDescent="0.2">
      <c r="C318" s="2"/>
    </row>
    <row r="319" spans="3:3" ht="12.75" customHeight="1" x14ac:dyDescent="0.2">
      <c r="C319" s="2"/>
    </row>
    <row r="320" spans="3:3" ht="12.75" customHeight="1" x14ac:dyDescent="0.2">
      <c r="C320" s="2"/>
    </row>
    <row r="321" spans="3:3" ht="12.75" customHeight="1" x14ac:dyDescent="0.2">
      <c r="C321" s="2"/>
    </row>
    <row r="322" spans="3:3" ht="12.75" customHeight="1" x14ac:dyDescent="0.2">
      <c r="C322" s="2"/>
    </row>
    <row r="323" spans="3:3" ht="12.75" customHeight="1" x14ac:dyDescent="0.2">
      <c r="C323" s="2"/>
    </row>
    <row r="324" spans="3:3" ht="12.75" customHeight="1" x14ac:dyDescent="0.2">
      <c r="C324" s="2"/>
    </row>
    <row r="325" spans="3:3" ht="12.75" customHeight="1" x14ac:dyDescent="0.2">
      <c r="C325" s="2"/>
    </row>
    <row r="326" spans="3:3" ht="12.75" customHeight="1" x14ac:dyDescent="0.2">
      <c r="C326" s="2"/>
    </row>
    <row r="327" spans="3:3" ht="12.75" customHeight="1" x14ac:dyDescent="0.2">
      <c r="C327" s="2"/>
    </row>
    <row r="328" spans="3:3" ht="12.75" customHeight="1" x14ac:dyDescent="0.2">
      <c r="C328" s="2"/>
    </row>
    <row r="329" spans="3:3" ht="12.75" customHeight="1" x14ac:dyDescent="0.2">
      <c r="C329" s="2"/>
    </row>
    <row r="330" spans="3:3" ht="12.75" customHeight="1" x14ac:dyDescent="0.2">
      <c r="C330" s="2"/>
    </row>
    <row r="331" spans="3:3" ht="12.75" customHeight="1" x14ac:dyDescent="0.2">
      <c r="C331" s="2"/>
    </row>
    <row r="332" spans="3:3" ht="12.75" customHeight="1" x14ac:dyDescent="0.2">
      <c r="C332" s="2"/>
    </row>
    <row r="333" spans="3:3" ht="12.75" customHeight="1" x14ac:dyDescent="0.2">
      <c r="C333" s="2"/>
    </row>
    <row r="334" spans="3:3" ht="12.75" customHeight="1" x14ac:dyDescent="0.2">
      <c r="C334" s="2"/>
    </row>
    <row r="335" spans="3:3" ht="12.75" customHeight="1" x14ac:dyDescent="0.2">
      <c r="C335" s="2"/>
    </row>
    <row r="336" spans="3:3" ht="12.75" customHeight="1" x14ac:dyDescent="0.2">
      <c r="C336" s="2"/>
    </row>
    <row r="337" spans="3:3" ht="12.75" customHeight="1" x14ac:dyDescent="0.2">
      <c r="C337" s="2"/>
    </row>
    <row r="338" spans="3:3" ht="12.75" customHeight="1" x14ac:dyDescent="0.2">
      <c r="C338" s="2"/>
    </row>
    <row r="339" spans="3:3" ht="12.75" customHeight="1" x14ac:dyDescent="0.2">
      <c r="C339" s="2"/>
    </row>
    <row r="340" spans="3:3" ht="12.75" customHeight="1" x14ac:dyDescent="0.2">
      <c r="C340" s="2"/>
    </row>
    <row r="341" spans="3:3" ht="12.75" customHeight="1" x14ac:dyDescent="0.2">
      <c r="C341" s="2"/>
    </row>
    <row r="342" spans="3:3" ht="12.75" customHeight="1" x14ac:dyDescent="0.2">
      <c r="C342" s="2"/>
    </row>
    <row r="343" spans="3:3" ht="12.75" customHeight="1" x14ac:dyDescent="0.2">
      <c r="C343" s="2"/>
    </row>
    <row r="344" spans="3:3" ht="12.75" customHeight="1" x14ac:dyDescent="0.2">
      <c r="C344" s="2"/>
    </row>
    <row r="345" spans="3:3" ht="12.75" customHeight="1" x14ac:dyDescent="0.2">
      <c r="C345" s="2"/>
    </row>
    <row r="346" spans="3:3" ht="12.75" customHeight="1" x14ac:dyDescent="0.2">
      <c r="C346" s="2"/>
    </row>
    <row r="347" spans="3:3" ht="12.75" customHeight="1" x14ac:dyDescent="0.2">
      <c r="C347" s="2"/>
    </row>
    <row r="348" spans="3:3" ht="12.75" customHeight="1" x14ac:dyDescent="0.2">
      <c r="C348" s="2"/>
    </row>
    <row r="349" spans="3:3" ht="12.75" customHeight="1" x14ac:dyDescent="0.2">
      <c r="C349" s="2"/>
    </row>
    <row r="350" spans="3:3" ht="12.75" customHeight="1" x14ac:dyDescent="0.2">
      <c r="C350" s="2"/>
    </row>
    <row r="351" spans="3:3" ht="12.75" customHeight="1" x14ac:dyDescent="0.2">
      <c r="C351" s="2"/>
    </row>
    <row r="352" spans="3:3" ht="12.75" customHeight="1" x14ac:dyDescent="0.2">
      <c r="C352" s="2"/>
    </row>
    <row r="353" spans="3:3" ht="12.75" customHeight="1" x14ac:dyDescent="0.2">
      <c r="C353" s="2"/>
    </row>
    <row r="354" spans="3:3" ht="12.75" customHeight="1" x14ac:dyDescent="0.2">
      <c r="C354" s="2"/>
    </row>
    <row r="355" spans="3:3" ht="12.75" customHeight="1" x14ac:dyDescent="0.2">
      <c r="C355" s="2"/>
    </row>
    <row r="356" spans="3:3" ht="12.75" customHeight="1" x14ac:dyDescent="0.2">
      <c r="C356" s="2"/>
    </row>
    <row r="357" spans="3:3" ht="12.75" customHeight="1" x14ac:dyDescent="0.2">
      <c r="C357" s="2"/>
    </row>
    <row r="358" spans="3:3" ht="12.75" customHeight="1" x14ac:dyDescent="0.2">
      <c r="C358" s="2"/>
    </row>
    <row r="359" spans="3:3" ht="12.75" customHeight="1" x14ac:dyDescent="0.2">
      <c r="C359" s="2"/>
    </row>
    <row r="360" spans="3:3" ht="12.75" customHeight="1" x14ac:dyDescent="0.2">
      <c r="C360" s="2"/>
    </row>
    <row r="361" spans="3:3" ht="12.75" customHeight="1" x14ac:dyDescent="0.2">
      <c r="C361" s="2"/>
    </row>
    <row r="362" spans="3:3" ht="12.75" customHeight="1" x14ac:dyDescent="0.2">
      <c r="C362" s="2"/>
    </row>
    <row r="363" spans="3:3" ht="12.75" customHeight="1" x14ac:dyDescent="0.2">
      <c r="C363" s="2"/>
    </row>
    <row r="364" spans="3:3" ht="12.75" customHeight="1" x14ac:dyDescent="0.2">
      <c r="C364" s="2"/>
    </row>
    <row r="365" spans="3:3" ht="12.75" customHeight="1" x14ac:dyDescent="0.2">
      <c r="C365" s="2"/>
    </row>
    <row r="366" spans="3:3" ht="12.75" customHeight="1" x14ac:dyDescent="0.2">
      <c r="C366" s="2"/>
    </row>
    <row r="367" spans="3:3" ht="12.75" customHeight="1" x14ac:dyDescent="0.2">
      <c r="C367" s="2"/>
    </row>
    <row r="368" spans="3:3" ht="12.75" customHeight="1" x14ac:dyDescent="0.2">
      <c r="C368" s="2"/>
    </row>
    <row r="369" spans="3:3" ht="12.75" customHeight="1" x14ac:dyDescent="0.2">
      <c r="C369" s="2"/>
    </row>
    <row r="370" spans="3:3" ht="12.75" customHeight="1" x14ac:dyDescent="0.2">
      <c r="C370" s="2"/>
    </row>
    <row r="371" spans="3:3" ht="12.75" customHeight="1" x14ac:dyDescent="0.2">
      <c r="C371" s="2"/>
    </row>
    <row r="372" spans="3:3" ht="12.75" customHeight="1" x14ac:dyDescent="0.2">
      <c r="C372" s="2"/>
    </row>
    <row r="373" spans="3:3" ht="12.75" customHeight="1" x14ac:dyDescent="0.2">
      <c r="C373" s="2"/>
    </row>
    <row r="374" spans="3:3" ht="12.75" customHeight="1" x14ac:dyDescent="0.2">
      <c r="C374" s="2"/>
    </row>
    <row r="375" spans="3:3" ht="12.75" customHeight="1" x14ac:dyDescent="0.2">
      <c r="C375" s="2"/>
    </row>
    <row r="376" spans="3:3" ht="12.75" customHeight="1" x14ac:dyDescent="0.2">
      <c r="C376" s="2"/>
    </row>
    <row r="377" spans="3:3" ht="12.75" customHeight="1" x14ac:dyDescent="0.2">
      <c r="C377" s="2"/>
    </row>
    <row r="378" spans="3:3" ht="12.75" customHeight="1" x14ac:dyDescent="0.2">
      <c r="C378" s="2"/>
    </row>
    <row r="379" spans="3:3" ht="12.75" customHeight="1" x14ac:dyDescent="0.2">
      <c r="C379" s="2"/>
    </row>
    <row r="380" spans="3:3" ht="12.75" customHeight="1" x14ac:dyDescent="0.2">
      <c r="C380" s="2"/>
    </row>
    <row r="381" spans="3:3" ht="12.75" customHeight="1" x14ac:dyDescent="0.2">
      <c r="C381" s="2"/>
    </row>
    <row r="382" spans="3:3" ht="12.75" customHeight="1" x14ac:dyDescent="0.2">
      <c r="C382" s="2"/>
    </row>
    <row r="383" spans="3:3" ht="12.75" customHeight="1" x14ac:dyDescent="0.2">
      <c r="C383" s="2"/>
    </row>
    <row r="384" spans="3:3" ht="12.75" customHeight="1" x14ac:dyDescent="0.2">
      <c r="C384" s="2"/>
    </row>
    <row r="385" spans="3:3" ht="12.75" customHeight="1" x14ac:dyDescent="0.2">
      <c r="C385" s="2"/>
    </row>
    <row r="386" spans="3:3" ht="12.75" customHeight="1" x14ac:dyDescent="0.2">
      <c r="C386" s="2"/>
    </row>
    <row r="387" spans="3:3" ht="12.75" customHeight="1" x14ac:dyDescent="0.2">
      <c r="C387" s="2"/>
    </row>
    <row r="388" spans="3:3" ht="12.75" customHeight="1" x14ac:dyDescent="0.2">
      <c r="C388" s="2"/>
    </row>
    <row r="389" spans="3:3" ht="12.75" customHeight="1" x14ac:dyDescent="0.2">
      <c r="C389" s="2"/>
    </row>
    <row r="390" spans="3:3" ht="12.75" customHeight="1" x14ac:dyDescent="0.2">
      <c r="C390" s="2"/>
    </row>
    <row r="391" spans="3:3" ht="12.75" customHeight="1" x14ac:dyDescent="0.2">
      <c r="C391" s="2"/>
    </row>
    <row r="392" spans="3:3" ht="12.75" customHeight="1" x14ac:dyDescent="0.2">
      <c r="C392" s="2"/>
    </row>
    <row r="393" spans="3:3" ht="12.75" customHeight="1" x14ac:dyDescent="0.2">
      <c r="C393" s="2"/>
    </row>
    <row r="394" spans="3:3" ht="12.75" customHeight="1" x14ac:dyDescent="0.2">
      <c r="C394" s="2"/>
    </row>
    <row r="395" spans="3:3" ht="12.75" customHeight="1" x14ac:dyDescent="0.2">
      <c r="C395" s="2"/>
    </row>
    <row r="396" spans="3:3" ht="12.75" customHeight="1" x14ac:dyDescent="0.2">
      <c r="C396" s="2"/>
    </row>
    <row r="397" spans="3:3" ht="12.75" customHeight="1" x14ac:dyDescent="0.2">
      <c r="C397" s="2"/>
    </row>
    <row r="398" spans="3:3" ht="12.75" customHeight="1" x14ac:dyDescent="0.2">
      <c r="C398" s="2"/>
    </row>
    <row r="399" spans="3:3" ht="12.75" customHeight="1" x14ac:dyDescent="0.2">
      <c r="C399" s="2"/>
    </row>
    <row r="400" spans="3:3" ht="12.75" customHeight="1" x14ac:dyDescent="0.2">
      <c r="C400" s="2"/>
    </row>
    <row r="401" spans="3:3" ht="12.75" customHeight="1" x14ac:dyDescent="0.2">
      <c r="C401" s="2"/>
    </row>
    <row r="402" spans="3:3" ht="12.75" customHeight="1" x14ac:dyDescent="0.2">
      <c r="C402" s="2"/>
    </row>
    <row r="403" spans="3:3" ht="12.75" customHeight="1" x14ac:dyDescent="0.2">
      <c r="C403" s="2"/>
    </row>
    <row r="404" spans="3:3" ht="12.75" customHeight="1" x14ac:dyDescent="0.2">
      <c r="C404" s="2"/>
    </row>
    <row r="405" spans="3:3" ht="12.75" customHeight="1" x14ac:dyDescent="0.2">
      <c r="C405" s="2"/>
    </row>
    <row r="406" spans="3:3" ht="12.75" customHeight="1" x14ac:dyDescent="0.2">
      <c r="C406" s="2"/>
    </row>
    <row r="407" spans="3:3" ht="12.75" customHeight="1" x14ac:dyDescent="0.2">
      <c r="C407" s="2"/>
    </row>
    <row r="408" spans="3:3" ht="12.75" customHeight="1" x14ac:dyDescent="0.2">
      <c r="C408" s="2"/>
    </row>
    <row r="409" spans="3:3" ht="12.75" customHeight="1" x14ac:dyDescent="0.2">
      <c r="C409" s="2"/>
    </row>
    <row r="410" spans="3:3" ht="12.75" customHeight="1" x14ac:dyDescent="0.2">
      <c r="C410" s="2"/>
    </row>
    <row r="411" spans="3:3" ht="12.75" customHeight="1" x14ac:dyDescent="0.2">
      <c r="C411" s="2"/>
    </row>
    <row r="412" spans="3:3" ht="12.75" customHeight="1" x14ac:dyDescent="0.2">
      <c r="C412" s="2"/>
    </row>
    <row r="413" spans="3:3" ht="12.75" customHeight="1" x14ac:dyDescent="0.2">
      <c r="C413" s="2"/>
    </row>
    <row r="414" spans="3:3" ht="12.75" customHeight="1" x14ac:dyDescent="0.2">
      <c r="C414" s="2"/>
    </row>
    <row r="415" spans="3:3" ht="12.75" customHeight="1" x14ac:dyDescent="0.2">
      <c r="C415" s="2"/>
    </row>
    <row r="416" spans="3:3" ht="12.75" customHeight="1" x14ac:dyDescent="0.2">
      <c r="C416" s="2"/>
    </row>
    <row r="417" spans="3:3" ht="12.75" customHeight="1" x14ac:dyDescent="0.2">
      <c r="C417" s="2"/>
    </row>
    <row r="418" spans="3:3" ht="12.75" customHeight="1" x14ac:dyDescent="0.2">
      <c r="C418" s="2"/>
    </row>
    <row r="419" spans="3:3" ht="12.75" customHeight="1" x14ac:dyDescent="0.2">
      <c r="C419" s="2"/>
    </row>
    <row r="420" spans="3:3" ht="12.75" customHeight="1" x14ac:dyDescent="0.2">
      <c r="C420" s="2"/>
    </row>
    <row r="421" spans="3:3" ht="12.75" customHeight="1" x14ac:dyDescent="0.2">
      <c r="C421" s="2"/>
    </row>
    <row r="422" spans="3:3" ht="12.75" customHeight="1" x14ac:dyDescent="0.2">
      <c r="C422" s="2"/>
    </row>
    <row r="423" spans="3:3" ht="12.75" customHeight="1" x14ac:dyDescent="0.2">
      <c r="C423" s="2"/>
    </row>
    <row r="424" spans="3:3" ht="12.75" customHeight="1" x14ac:dyDescent="0.2">
      <c r="C424" s="2"/>
    </row>
    <row r="425" spans="3:3" ht="12.75" customHeight="1" x14ac:dyDescent="0.2">
      <c r="C425" s="2"/>
    </row>
    <row r="426" spans="3:3" ht="12.75" customHeight="1" x14ac:dyDescent="0.2">
      <c r="C426" s="2"/>
    </row>
    <row r="427" spans="3:3" ht="12.75" customHeight="1" x14ac:dyDescent="0.2">
      <c r="C427" s="2"/>
    </row>
    <row r="428" spans="3:3" ht="12.75" customHeight="1" x14ac:dyDescent="0.2">
      <c r="C428" s="2"/>
    </row>
    <row r="429" spans="3:3" ht="12.75" customHeight="1" x14ac:dyDescent="0.2">
      <c r="C429" s="2"/>
    </row>
    <row r="430" spans="3:3" ht="12.75" customHeight="1" x14ac:dyDescent="0.2">
      <c r="C430" s="2"/>
    </row>
    <row r="431" spans="3:3" ht="12.75" customHeight="1" x14ac:dyDescent="0.2">
      <c r="C431" s="2"/>
    </row>
    <row r="432" spans="3:3" ht="12.75" customHeight="1" x14ac:dyDescent="0.2">
      <c r="C432" s="2"/>
    </row>
    <row r="433" spans="3:3" ht="12.75" customHeight="1" x14ac:dyDescent="0.2">
      <c r="C433" s="2"/>
    </row>
    <row r="434" spans="3:3" ht="12.75" customHeight="1" x14ac:dyDescent="0.2">
      <c r="C434" s="2"/>
    </row>
    <row r="435" spans="3:3" ht="12.75" customHeight="1" x14ac:dyDescent="0.2">
      <c r="C435" s="2"/>
    </row>
    <row r="436" spans="3:3" ht="12.75" customHeight="1" x14ac:dyDescent="0.2">
      <c r="C436" s="2"/>
    </row>
    <row r="437" spans="3:3" ht="12.75" customHeight="1" x14ac:dyDescent="0.2">
      <c r="C437" s="2"/>
    </row>
    <row r="438" spans="3:3" ht="12.75" customHeight="1" x14ac:dyDescent="0.2">
      <c r="C438" s="2"/>
    </row>
    <row r="439" spans="3:3" ht="12.75" customHeight="1" x14ac:dyDescent="0.2">
      <c r="C439" s="2"/>
    </row>
    <row r="440" spans="3:3" ht="12.75" customHeight="1" x14ac:dyDescent="0.2">
      <c r="C440" s="2"/>
    </row>
    <row r="441" spans="3:3" ht="12.75" customHeight="1" x14ac:dyDescent="0.2">
      <c r="C441" s="2"/>
    </row>
    <row r="442" spans="3:3" ht="12.75" customHeight="1" x14ac:dyDescent="0.2">
      <c r="C442" s="2"/>
    </row>
    <row r="443" spans="3:3" ht="12.75" customHeight="1" x14ac:dyDescent="0.2">
      <c r="C443" s="2"/>
    </row>
    <row r="444" spans="3:3" ht="12.75" customHeight="1" x14ac:dyDescent="0.2">
      <c r="C444" s="2"/>
    </row>
    <row r="445" spans="3:3" ht="12.75" customHeight="1" x14ac:dyDescent="0.2">
      <c r="C445" s="2"/>
    </row>
    <row r="446" spans="3:3" ht="12.75" customHeight="1" x14ac:dyDescent="0.2">
      <c r="C446" s="2"/>
    </row>
    <row r="447" spans="3:3" ht="12.75" customHeight="1" x14ac:dyDescent="0.2">
      <c r="C447" s="2"/>
    </row>
    <row r="448" spans="3:3" ht="12.75" customHeight="1" x14ac:dyDescent="0.2">
      <c r="C448" s="2"/>
    </row>
    <row r="449" spans="3:3" ht="12.75" customHeight="1" x14ac:dyDescent="0.2">
      <c r="C449" s="2"/>
    </row>
    <row r="450" spans="3:3" ht="12.75" customHeight="1" x14ac:dyDescent="0.2">
      <c r="C450" s="2"/>
    </row>
    <row r="451" spans="3:3" ht="12.75" customHeight="1" x14ac:dyDescent="0.2">
      <c r="C451" s="2"/>
    </row>
    <row r="452" spans="3:3" ht="12.75" customHeight="1" x14ac:dyDescent="0.2">
      <c r="C452" s="2"/>
    </row>
    <row r="453" spans="3:3" ht="12.75" customHeight="1" x14ac:dyDescent="0.2">
      <c r="C453" s="2"/>
    </row>
    <row r="454" spans="3:3" ht="12.75" customHeight="1" x14ac:dyDescent="0.2">
      <c r="C454" s="2"/>
    </row>
    <row r="455" spans="3:3" ht="12.75" customHeight="1" x14ac:dyDescent="0.2">
      <c r="C455" s="2"/>
    </row>
    <row r="456" spans="3:3" ht="12.75" customHeight="1" x14ac:dyDescent="0.2">
      <c r="C456" s="2"/>
    </row>
    <row r="457" spans="3:3" ht="12.75" customHeight="1" x14ac:dyDescent="0.2">
      <c r="C457" s="2"/>
    </row>
    <row r="458" spans="3:3" ht="12.75" customHeight="1" x14ac:dyDescent="0.2">
      <c r="C458" s="2"/>
    </row>
    <row r="459" spans="3:3" ht="12.75" customHeight="1" x14ac:dyDescent="0.2">
      <c r="C459" s="2"/>
    </row>
    <row r="460" spans="3:3" ht="12.75" customHeight="1" x14ac:dyDescent="0.2">
      <c r="C460" s="2"/>
    </row>
    <row r="461" spans="3:3" ht="12.75" customHeight="1" x14ac:dyDescent="0.2">
      <c r="C461" s="2"/>
    </row>
    <row r="462" spans="3:3" ht="12.75" customHeight="1" x14ac:dyDescent="0.2">
      <c r="C462" s="2"/>
    </row>
    <row r="463" spans="3:3" ht="12.75" customHeight="1" x14ac:dyDescent="0.2">
      <c r="C463" s="2"/>
    </row>
    <row r="464" spans="3:3" ht="12.75" customHeight="1" x14ac:dyDescent="0.2">
      <c r="C464" s="2"/>
    </row>
    <row r="465" spans="3:3" ht="12.75" customHeight="1" x14ac:dyDescent="0.2">
      <c r="C465" s="2"/>
    </row>
    <row r="466" spans="3:3" ht="12.75" customHeight="1" x14ac:dyDescent="0.2">
      <c r="C466" s="2"/>
    </row>
    <row r="467" spans="3:3" ht="12.75" customHeight="1" x14ac:dyDescent="0.2">
      <c r="C467" s="2"/>
    </row>
    <row r="468" spans="3:3" ht="12.75" customHeight="1" x14ac:dyDescent="0.2">
      <c r="C468" s="2"/>
    </row>
    <row r="469" spans="3:3" ht="12.75" customHeight="1" x14ac:dyDescent="0.2">
      <c r="C469" s="2"/>
    </row>
    <row r="470" spans="3:3" ht="12.75" customHeight="1" x14ac:dyDescent="0.2">
      <c r="C470" s="2"/>
    </row>
    <row r="471" spans="3:3" ht="12.75" customHeight="1" x14ac:dyDescent="0.2">
      <c r="C471" s="2"/>
    </row>
    <row r="472" spans="3:3" ht="12.75" customHeight="1" x14ac:dyDescent="0.2">
      <c r="C472" s="2"/>
    </row>
    <row r="473" spans="3:3" ht="12.75" customHeight="1" x14ac:dyDescent="0.2">
      <c r="C473" s="2"/>
    </row>
    <row r="474" spans="3:3" ht="12.75" customHeight="1" x14ac:dyDescent="0.2">
      <c r="C474" s="2"/>
    </row>
    <row r="475" spans="3:3" ht="12.75" customHeight="1" x14ac:dyDescent="0.2">
      <c r="C475" s="2"/>
    </row>
    <row r="476" spans="3:3" ht="12.75" customHeight="1" x14ac:dyDescent="0.2">
      <c r="C476" s="2"/>
    </row>
    <row r="477" spans="3:3" ht="12.75" customHeight="1" x14ac:dyDescent="0.2">
      <c r="C477" s="2"/>
    </row>
    <row r="478" spans="3:3" ht="12.75" customHeight="1" x14ac:dyDescent="0.2">
      <c r="C478" s="2"/>
    </row>
    <row r="479" spans="3:3" ht="12.75" customHeight="1" x14ac:dyDescent="0.2">
      <c r="C479" s="2"/>
    </row>
    <row r="480" spans="3:3" ht="12.75" customHeight="1" x14ac:dyDescent="0.2">
      <c r="C480" s="2"/>
    </row>
    <row r="481" spans="3:3" ht="12.75" customHeight="1" x14ac:dyDescent="0.2">
      <c r="C481" s="2"/>
    </row>
    <row r="482" spans="3:3" ht="12.75" customHeight="1" x14ac:dyDescent="0.2">
      <c r="C482" s="2"/>
    </row>
    <row r="483" spans="3:3" ht="12.75" customHeight="1" x14ac:dyDescent="0.2">
      <c r="C483" s="2"/>
    </row>
    <row r="484" spans="3:3" ht="12.75" customHeight="1" x14ac:dyDescent="0.2">
      <c r="C484" s="2"/>
    </row>
    <row r="485" spans="3:3" ht="12.75" customHeight="1" x14ac:dyDescent="0.2">
      <c r="C485" s="2"/>
    </row>
    <row r="486" spans="3:3" ht="12.75" customHeight="1" x14ac:dyDescent="0.2">
      <c r="C486" s="2"/>
    </row>
    <row r="487" spans="3:3" ht="12.75" customHeight="1" x14ac:dyDescent="0.2">
      <c r="C487" s="2"/>
    </row>
    <row r="488" spans="3:3" ht="12.75" customHeight="1" x14ac:dyDescent="0.2">
      <c r="C488" s="2"/>
    </row>
    <row r="489" spans="3:3" ht="12.75" customHeight="1" x14ac:dyDescent="0.2">
      <c r="C489" s="2"/>
    </row>
    <row r="490" spans="3:3" ht="12.75" customHeight="1" x14ac:dyDescent="0.2">
      <c r="C490" s="2"/>
    </row>
    <row r="491" spans="3:3" ht="12.75" customHeight="1" x14ac:dyDescent="0.2">
      <c r="C491" s="2"/>
    </row>
    <row r="492" spans="3:3" ht="12.75" customHeight="1" x14ac:dyDescent="0.2">
      <c r="C492" s="2"/>
    </row>
    <row r="493" spans="3:3" ht="12.75" customHeight="1" x14ac:dyDescent="0.2">
      <c r="C493" s="2"/>
    </row>
    <row r="494" spans="3:3" ht="12.75" customHeight="1" x14ac:dyDescent="0.2">
      <c r="C494" s="2"/>
    </row>
    <row r="495" spans="3:3" ht="12.75" customHeight="1" x14ac:dyDescent="0.2">
      <c r="C495" s="2"/>
    </row>
    <row r="496" spans="3:3" ht="12.75" customHeight="1" x14ac:dyDescent="0.2">
      <c r="C496" s="2"/>
    </row>
    <row r="497" spans="3:3" ht="12.75" customHeight="1" x14ac:dyDescent="0.2">
      <c r="C497" s="2"/>
    </row>
    <row r="498" spans="3:3" ht="12.75" customHeight="1" x14ac:dyDescent="0.2">
      <c r="C498" s="2"/>
    </row>
    <row r="499" spans="3:3" ht="12.75" customHeight="1" x14ac:dyDescent="0.2">
      <c r="C499" s="2"/>
    </row>
    <row r="500" spans="3:3" ht="12.75" customHeight="1" x14ac:dyDescent="0.2">
      <c r="C500" s="2"/>
    </row>
    <row r="501" spans="3:3" ht="12.75" customHeight="1" x14ac:dyDescent="0.2">
      <c r="C501" s="2"/>
    </row>
    <row r="502" spans="3:3" ht="12.75" customHeight="1" x14ac:dyDescent="0.2">
      <c r="C502" s="2"/>
    </row>
    <row r="503" spans="3:3" ht="12.75" customHeight="1" x14ac:dyDescent="0.2">
      <c r="C503" s="2"/>
    </row>
    <row r="504" spans="3:3" ht="12.75" customHeight="1" x14ac:dyDescent="0.2">
      <c r="C504" s="2"/>
    </row>
    <row r="505" spans="3:3" ht="12.75" customHeight="1" x14ac:dyDescent="0.2">
      <c r="C505" s="2"/>
    </row>
    <row r="506" spans="3:3" ht="12.75" customHeight="1" x14ac:dyDescent="0.2">
      <c r="C506" s="2"/>
    </row>
    <row r="507" spans="3:3" ht="12.75" customHeight="1" x14ac:dyDescent="0.2">
      <c r="C507" s="2"/>
    </row>
    <row r="508" spans="3:3" ht="12.75" customHeight="1" x14ac:dyDescent="0.2">
      <c r="C508" s="2"/>
    </row>
    <row r="509" spans="3:3" ht="12.75" customHeight="1" x14ac:dyDescent="0.2">
      <c r="C509" s="2"/>
    </row>
    <row r="510" spans="3:3" ht="12.75" customHeight="1" x14ac:dyDescent="0.2">
      <c r="C510" s="2"/>
    </row>
    <row r="511" spans="3:3" ht="12.75" customHeight="1" x14ac:dyDescent="0.2">
      <c r="C511" s="2"/>
    </row>
    <row r="512" spans="3:3" ht="12.75" customHeight="1" x14ac:dyDescent="0.2">
      <c r="C512" s="2"/>
    </row>
    <row r="513" spans="3:3" ht="12.75" customHeight="1" x14ac:dyDescent="0.2">
      <c r="C513" s="2"/>
    </row>
    <row r="514" spans="3:3" ht="12.75" customHeight="1" x14ac:dyDescent="0.2">
      <c r="C514" s="2"/>
    </row>
    <row r="515" spans="3:3" ht="12.75" customHeight="1" x14ac:dyDescent="0.2">
      <c r="C515" s="2"/>
    </row>
    <row r="516" spans="3:3" ht="12.75" customHeight="1" x14ac:dyDescent="0.2">
      <c r="C516" s="2"/>
    </row>
    <row r="517" spans="3:3" ht="12.75" customHeight="1" x14ac:dyDescent="0.2">
      <c r="C517" s="2"/>
    </row>
    <row r="518" spans="3:3" ht="12.75" customHeight="1" x14ac:dyDescent="0.2">
      <c r="C518" s="2"/>
    </row>
    <row r="519" spans="3:3" ht="12.75" customHeight="1" x14ac:dyDescent="0.2">
      <c r="C519" s="2"/>
    </row>
    <row r="520" spans="3:3" ht="12.75" customHeight="1" x14ac:dyDescent="0.2">
      <c r="C520" s="2"/>
    </row>
    <row r="521" spans="3:3" ht="12.75" customHeight="1" x14ac:dyDescent="0.2">
      <c r="C521" s="2"/>
    </row>
    <row r="522" spans="3:3" ht="12.75" customHeight="1" x14ac:dyDescent="0.2">
      <c r="C522" s="2"/>
    </row>
    <row r="523" spans="3:3" ht="12.75" customHeight="1" x14ac:dyDescent="0.2">
      <c r="C523" s="2"/>
    </row>
    <row r="524" spans="3:3" ht="12.75" customHeight="1" x14ac:dyDescent="0.2">
      <c r="C524" s="2"/>
    </row>
    <row r="525" spans="3:3" ht="12.75" customHeight="1" x14ac:dyDescent="0.2">
      <c r="C525" s="2"/>
    </row>
    <row r="526" spans="3:3" ht="12.75" customHeight="1" x14ac:dyDescent="0.2">
      <c r="C526" s="2"/>
    </row>
    <row r="527" spans="3:3" ht="12.75" customHeight="1" x14ac:dyDescent="0.2">
      <c r="C527" s="2"/>
    </row>
    <row r="528" spans="3:3" ht="12.75" customHeight="1" x14ac:dyDescent="0.2">
      <c r="C528" s="2"/>
    </row>
    <row r="529" spans="3:3" ht="12.75" customHeight="1" x14ac:dyDescent="0.2">
      <c r="C529" s="2"/>
    </row>
    <row r="530" spans="3:3" ht="12.75" customHeight="1" x14ac:dyDescent="0.2">
      <c r="C530" s="2"/>
    </row>
    <row r="531" spans="3:3" ht="12.75" customHeight="1" x14ac:dyDescent="0.2">
      <c r="C531" s="2"/>
    </row>
    <row r="532" spans="3:3" ht="12.75" customHeight="1" x14ac:dyDescent="0.2">
      <c r="C532" s="2"/>
    </row>
    <row r="533" spans="3:3" ht="12.75" customHeight="1" x14ac:dyDescent="0.2">
      <c r="C533" s="2"/>
    </row>
    <row r="534" spans="3:3" ht="12.75" customHeight="1" x14ac:dyDescent="0.2">
      <c r="C534" s="2"/>
    </row>
    <row r="535" spans="3:3" ht="12.75" customHeight="1" x14ac:dyDescent="0.2">
      <c r="C535" s="2"/>
    </row>
    <row r="536" spans="3:3" ht="12.75" customHeight="1" x14ac:dyDescent="0.2">
      <c r="C536" s="2"/>
    </row>
    <row r="537" spans="3:3" ht="12.75" customHeight="1" x14ac:dyDescent="0.2">
      <c r="C537" s="2"/>
    </row>
    <row r="538" spans="3:3" ht="12.75" customHeight="1" x14ac:dyDescent="0.2">
      <c r="C538" s="2"/>
    </row>
    <row r="539" spans="3:3" ht="12.75" customHeight="1" x14ac:dyDescent="0.2">
      <c r="C539" s="2"/>
    </row>
    <row r="540" spans="3:3" ht="12.75" customHeight="1" x14ac:dyDescent="0.2">
      <c r="C540" s="2"/>
    </row>
    <row r="541" spans="3:3" ht="12.75" customHeight="1" x14ac:dyDescent="0.2">
      <c r="C541" s="2"/>
    </row>
    <row r="542" spans="3:3" ht="12.75" customHeight="1" x14ac:dyDescent="0.2">
      <c r="C542" s="2"/>
    </row>
    <row r="543" spans="3:3" ht="12.75" customHeight="1" x14ac:dyDescent="0.2">
      <c r="C543" s="2"/>
    </row>
    <row r="544" spans="3:3" ht="12.75" customHeight="1" x14ac:dyDescent="0.2">
      <c r="C544" s="2"/>
    </row>
    <row r="545" spans="3:3" ht="12.75" customHeight="1" x14ac:dyDescent="0.2">
      <c r="C545" s="2"/>
    </row>
    <row r="546" spans="3:3" ht="12.75" customHeight="1" x14ac:dyDescent="0.2">
      <c r="C546" s="2"/>
    </row>
    <row r="547" spans="3:3" ht="12.75" customHeight="1" x14ac:dyDescent="0.2">
      <c r="C547" s="2"/>
    </row>
    <row r="548" spans="3:3" ht="12.75" customHeight="1" x14ac:dyDescent="0.2">
      <c r="C548" s="2"/>
    </row>
    <row r="549" spans="3:3" ht="12.75" customHeight="1" x14ac:dyDescent="0.2">
      <c r="C549" s="2"/>
    </row>
    <row r="550" spans="3:3" ht="12.75" customHeight="1" x14ac:dyDescent="0.2">
      <c r="C550" s="2"/>
    </row>
    <row r="551" spans="3:3" ht="12.75" customHeight="1" x14ac:dyDescent="0.2">
      <c r="C551" s="2"/>
    </row>
    <row r="552" spans="3:3" ht="12.75" customHeight="1" x14ac:dyDescent="0.2">
      <c r="C552" s="2"/>
    </row>
    <row r="553" spans="3:3" ht="12.75" customHeight="1" x14ac:dyDescent="0.2">
      <c r="C553" s="2"/>
    </row>
    <row r="554" spans="3:3" ht="12.75" customHeight="1" x14ac:dyDescent="0.2">
      <c r="C554" s="2"/>
    </row>
    <row r="555" spans="3:3" ht="12.75" customHeight="1" x14ac:dyDescent="0.2">
      <c r="C555" s="2"/>
    </row>
    <row r="556" spans="3:3" ht="12.75" customHeight="1" x14ac:dyDescent="0.2">
      <c r="C556" s="2"/>
    </row>
    <row r="557" spans="3:3" ht="12.75" customHeight="1" x14ac:dyDescent="0.2">
      <c r="C557" s="2"/>
    </row>
    <row r="558" spans="3:3" ht="12.75" customHeight="1" x14ac:dyDescent="0.2">
      <c r="C558" s="2"/>
    </row>
    <row r="559" spans="3:3" ht="12.75" customHeight="1" x14ac:dyDescent="0.2">
      <c r="C559" s="2"/>
    </row>
    <row r="560" spans="3:3" ht="12.75" customHeight="1" x14ac:dyDescent="0.2">
      <c r="C560" s="2"/>
    </row>
    <row r="561" spans="3:3" ht="12.75" customHeight="1" x14ac:dyDescent="0.2">
      <c r="C561" s="2"/>
    </row>
    <row r="562" spans="3:3" ht="12.75" customHeight="1" x14ac:dyDescent="0.2">
      <c r="C562" s="2"/>
    </row>
    <row r="563" spans="3:3" ht="12.75" customHeight="1" x14ac:dyDescent="0.2">
      <c r="C563" s="2"/>
    </row>
    <row r="564" spans="3:3" ht="12.75" customHeight="1" x14ac:dyDescent="0.2">
      <c r="C564" s="2"/>
    </row>
    <row r="565" spans="3:3" ht="12.75" customHeight="1" x14ac:dyDescent="0.2">
      <c r="C565" s="2"/>
    </row>
    <row r="566" spans="3:3" ht="12.75" customHeight="1" x14ac:dyDescent="0.2">
      <c r="C566" s="2"/>
    </row>
    <row r="567" spans="3:3" ht="12.75" customHeight="1" x14ac:dyDescent="0.2">
      <c r="C567" s="2"/>
    </row>
    <row r="568" spans="3:3" ht="12.75" customHeight="1" x14ac:dyDescent="0.2">
      <c r="C568" s="2"/>
    </row>
    <row r="569" spans="3:3" ht="12.75" customHeight="1" x14ac:dyDescent="0.2">
      <c r="C569" s="2"/>
    </row>
    <row r="570" spans="3:3" ht="12.75" customHeight="1" x14ac:dyDescent="0.2">
      <c r="C570" s="2"/>
    </row>
    <row r="571" spans="3:3" ht="12.75" customHeight="1" x14ac:dyDescent="0.2">
      <c r="C571" s="2"/>
    </row>
    <row r="572" spans="3:3" ht="12.75" customHeight="1" x14ac:dyDescent="0.2">
      <c r="C572" s="2"/>
    </row>
    <row r="573" spans="3:3" ht="12.75" customHeight="1" x14ac:dyDescent="0.2">
      <c r="C573" s="2"/>
    </row>
    <row r="574" spans="3:3" ht="12.75" customHeight="1" x14ac:dyDescent="0.2">
      <c r="C574" s="2"/>
    </row>
    <row r="575" spans="3:3" ht="12.75" customHeight="1" x14ac:dyDescent="0.2">
      <c r="C575" s="2"/>
    </row>
    <row r="576" spans="3:3" ht="12.75" customHeight="1" x14ac:dyDescent="0.2">
      <c r="C576" s="2"/>
    </row>
    <row r="577" spans="3:3" ht="12.75" customHeight="1" x14ac:dyDescent="0.2">
      <c r="C577" s="2"/>
    </row>
    <row r="578" spans="3:3" ht="12.75" customHeight="1" x14ac:dyDescent="0.2">
      <c r="C578" s="2"/>
    </row>
    <row r="579" spans="3:3" ht="12.75" customHeight="1" x14ac:dyDescent="0.2">
      <c r="C579" s="2"/>
    </row>
    <row r="580" spans="3:3" ht="12.75" customHeight="1" x14ac:dyDescent="0.2">
      <c r="C580" s="2"/>
    </row>
    <row r="581" spans="3:3" ht="12.75" customHeight="1" x14ac:dyDescent="0.2">
      <c r="C581" s="2"/>
    </row>
    <row r="582" spans="3:3" ht="12.75" customHeight="1" x14ac:dyDescent="0.2">
      <c r="C582" s="2"/>
    </row>
    <row r="583" spans="3:3" ht="12.75" customHeight="1" x14ac:dyDescent="0.2">
      <c r="C583" s="2"/>
    </row>
    <row r="584" spans="3:3" ht="12.75" customHeight="1" x14ac:dyDescent="0.2">
      <c r="C584" s="2"/>
    </row>
    <row r="585" spans="3:3" ht="12.75" customHeight="1" x14ac:dyDescent="0.2">
      <c r="C585" s="2"/>
    </row>
    <row r="586" spans="3:3" ht="12.75" customHeight="1" x14ac:dyDescent="0.2">
      <c r="C586" s="2"/>
    </row>
    <row r="587" spans="3:3" ht="12.75" customHeight="1" x14ac:dyDescent="0.2">
      <c r="C587" s="2"/>
    </row>
    <row r="588" spans="3:3" ht="12.75" customHeight="1" x14ac:dyDescent="0.2">
      <c r="C588" s="2"/>
    </row>
    <row r="589" spans="3:3" ht="12.75" customHeight="1" x14ac:dyDescent="0.2">
      <c r="C589" s="2"/>
    </row>
    <row r="590" spans="3:3" ht="12.75" customHeight="1" x14ac:dyDescent="0.2">
      <c r="C590" s="2"/>
    </row>
    <row r="591" spans="3:3" ht="12.75" customHeight="1" x14ac:dyDescent="0.2">
      <c r="C591" s="2"/>
    </row>
    <row r="592" spans="3:3" ht="12.75" customHeight="1" x14ac:dyDescent="0.2">
      <c r="C592" s="2"/>
    </row>
    <row r="593" spans="3:3" ht="12.75" customHeight="1" x14ac:dyDescent="0.2">
      <c r="C593" s="2"/>
    </row>
    <row r="594" spans="3:3" ht="12.75" customHeight="1" x14ac:dyDescent="0.2">
      <c r="C594" s="2"/>
    </row>
    <row r="595" spans="3:3" ht="12.75" customHeight="1" x14ac:dyDescent="0.2">
      <c r="C595" s="2"/>
    </row>
    <row r="596" spans="3:3" ht="12.75" customHeight="1" x14ac:dyDescent="0.2">
      <c r="C596" s="2"/>
    </row>
    <row r="597" spans="3:3" ht="12.75" customHeight="1" x14ac:dyDescent="0.2">
      <c r="C597" s="2"/>
    </row>
    <row r="598" spans="3:3" ht="12.75" customHeight="1" x14ac:dyDescent="0.2">
      <c r="C598" s="2"/>
    </row>
    <row r="599" spans="3:3" ht="12.75" customHeight="1" x14ac:dyDescent="0.2">
      <c r="C599" s="2"/>
    </row>
    <row r="600" spans="3:3" ht="12.75" customHeight="1" x14ac:dyDescent="0.2">
      <c r="C600" s="2"/>
    </row>
    <row r="601" spans="3:3" ht="12.75" customHeight="1" x14ac:dyDescent="0.2">
      <c r="C601" s="2"/>
    </row>
    <row r="602" spans="3:3" ht="12.75" customHeight="1" x14ac:dyDescent="0.2">
      <c r="C602" s="2"/>
    </row>
    <row r="603" spans="3:3" ht="12.75" customHeight="1" x14ac:dyDescent="0.2">
      <c r="C603" s="2"/>
    </row>
    <row r="604" spans="3:3" ht="12.75" customHeight="1" x14ac:dyDescent="0.2">
      <c r="C604" s="2"/>
    </row>
    <row r="605" spans="3:3" ht="12.75" customHeight="1" x14ac:dyDescent="0.2">
      <c r="C605" s="2"/>
    </row>
    <row r="606" spans="3:3" ht="12.75" customHeight="1" x14ac:dyDescent="0.2">
      <c r="C606" s="2"/>
    </row>
    <row r="607" spans="3:3" ht="12.75" customHeight="1" x14ac:dyDescent="0.2">
      <c r="C607" s="2"/>
    </row>
    <row r="608" spans="3:3" ht="12.75" customHeight="1" x14ac:dyDescent="0.2">
      <c r="C608" s="2"/>
    </row>
    <row r="609" spans="3:3" ht="12.75" customHeight="1" x14ac:dyDescent="0.2">
      <c r="C609" s="2"/>
    </row>
    <row r="610" spans="3:3" ht="12.75" customHeight="1" x14ac:dyDescent="0.2">
      <c r="C610" s="2"/>
    </row>
    <row r="611" spans="3:3" ht="12.75" customHeight="1" x14ac:dyDescent="0.2">
      <c r="C611" s="2"/>
    </row>
    <row r="612" spans="3:3" ht="12.75" customHeight="1" x14ac:dyDescent="0.2">
      <c r="C612" s="2"/>
    </row>
    <row r="613" spans="3:3" ht="12.75" customHeight="1" x14ac:dyDescent="0.2">
      <c r="C613" s="2"/>
    </row>
    <row r="614" spans="3:3" ht="12.75" customHeight="1" x14ac:dyDescent="0.2">
      <c r="C614" s="2"/>
    </row>
    <row r="615" spans="3:3" ht="12.75" customHeight="1" x14ac:dyDescent="0.2">
      <c r="C615" s="2"/>
    </row>
    <row r="616" spans="3:3" ht="12.75" customHeight="1" x14ac:dyDescent="0.2">
      <c r="C616" s="2"/>
    </row>
    <row r="617" spans="3:3" ht="12.75" customHeight="1" x14ac:dyDescent="0.2">
      <c r="C617" s="2"/>
    </row>
    <row r="618" spans="3:3" ht="12.75" customHeight="1" x14ac:dyDescent="0.2">
      <c r="C618" s="2"/>
    </row>
    <row r="619" spans="3:3" ht="12.75" customHeight="1" x14ac:dyDescent="0.2">
      <c r="C619" s="2"/>
    </row>
    <row r="620" spans="3:3" ht="12.75" customHeight="1" x14ac:dyDescent="0.2">
      <c r="C620" s="2"/>
    </row>
    <row r="621" spans="3:3" ht="12.75" customHeight="1" x14ac:dyDescent="0.2">
      <c r="C621" s="2"/>
    </row>
    <row r="622" spans="3:3" ht="12.75" customHeight="1" x14ac:dyDescent="0.2">
      <c r="C622" s="2"/>
    </row>
    <row r="623" spans="3:3" ht="12.75" customHeight="1" x14ac:dyDescent="0.2">
      <c r="C623" s="2"/>
    </row>
    <row r="624" spans="3:3" ht="12.75" customHeight="1" x14ac:dyDescent="0.2">
      <c r="C624" s="2"/>
    </row>
    <row r="625" spans="3:3" ht="12.75" customHeight="1" x14ac:dyDescent="0.2">
      <c r="C625" s="2"/>
    </row>
    <row r="626" spans="3:3" ht="12.75" customHeight="1" x14ac:dyDescent="0.2">
      <c r="C626" s="2"/>
    </row>
    <row r="627" spans="3:3" ht="12.75" customHeight="1" x14ac:dyDescent="0.2">
      <c r="C627" s="2"/>
    </row>
    <row r="628" spans="3:3" ht="12.75" customHeight="1" x14ac:dyDescent="0.2">
      <c r="C628" s="2"/>
    </row>
    <row r="629" spans="3:3" ht="12.75" customHeight="1" x14ac:dyDescent="0.2">
      <c r="C629" s="2"/>
    </row>
    <row r="630" spans="3:3" ht="12.75" customHeight="1" x14ac:dyDescent="0.2">
      <c r="C630" s="2"/>
    </row>
    <row r="631" spans="3:3" ht="12.75" customHeight="1" x14ac:dyDescent="0.2">
      <c r="C631" s="2"/>
    </row>
    <row r="632" spans="3:3" ht="12.75" customHeight="1" x14ac:dyDescent="0.2">
      <c r="C632" s="2"/>
    </row>
    <row r="633" spans="3:3" ht="12.75" customHeight="1" x14ac:dyDescent="0.2">
      <c r="C633" s="2"/>
    </row>
    <row r="634" spans="3:3" ht="12.75" customHeight="1" x14ac:dyDescent="0.2">
      <c r="C634" s="2"/>
    </row>
    <row r="635" spans="3:3" ht="12.75" customHeight="1" x14ac:dyDescent="0.2">
      <c r="C635" s="2"/>
    </row>
    <row r="636" spans="3:3" ht="12.75" customHeight="1" x14ac:dyDescent="0.2">
      <c r="C636" s="2"/>
    </row>
    <row r="637" spans="3:3" ht="12.75" customHeight="1" x14ac:dyDescent="0.2">
      <c r="C637" s="2"/>
    </row>
    <row r="638" spans="3:3" ht="12.75" customHeight="1" x14ac:dyDescent="0.2">
      <c r="C638" s="2"/>
    </row>
    <row r="639" spans="3:3" ht="12.75" customHeight="1" x14ac:dyDescent="0.2">
      <c r="C639" s="2"/>
    </row>
    <row r="640" spans="3:3" ht="12.75" customHeight="1" x14ac:dyDescent="0.2">
      <c r="C640" s="2"/>
    </row>
    <row r="641" spans="3:3" ht="12.75" customHeight="1" x14ac:dyDescent="0.2">
      <c r="C641" s="2"/>
    </row>
    <row r="642" spans="3:3" ht="12.75" customHeight="1" x14ac:dyDescent="0.2">
      <c r="C642" s="2"/>
    </row>
    <row r="643" spans="3:3" ht="12.75" customHeight="1" x14ac:dyDescent="0.2">
      <c r="C643" s="2"/>
    </row>
    <row r="644" spans="3:3" ht="12.75" customHeight="1" x14ac:dyDescent="0.2">
      <c r="C644" s="2"/>
    </row>
    <row r="645" spans="3:3" ht="12.75" customHeight="1" x14ac:dyDescent="0.2">
      <c r="C645" s="2"/>
    </row>
    <row r="646" spans="3:3" ht="12.75" customHeight="1" x14ac:dyDescent="0.2">
      <c r="C646" s="2"/>
    </row>
    <row r="647" spans="3:3" ht="12.75" customHeight="1" x14ac:dyDescent="0.2">
      <c r="C647" s="2"/>
    </row>
    <row r="648" spans="3:3" ht="12.75" customHeight="1" x14ac:dyDescent="0.2">
      <c r="C648" s="2"/>
    </row>
    <row r="649" spans="3:3" ht="12.75" customHeight="1" x14ac:dyDescent="0.2">
      <c r="C649" s="2"/>
    </row>
    <row r="650" spans="3:3" ht="12.75" customHeight="1" x14ac:dyDescent="0.2">
      <c r="C650" s="2"/>
    </row>
    <row r="651" spans="3:3" ht="12.75" customHeight="1" x14ac:dyDescent="0.2">
      <c r="C651" s="2"/>
    </row>
    <row r="652" spans="3:3" ht="12.75" customHeight="1" x14ac:dyDescent="0.2">
      <c r="C652" s="2"/>
    </row>
    <row r="653" spans="3:3" ht="12.75" customHeight="1" x14ac:dyDescent="0.2">
      <c r="C653" s="2"/>
    </row>
    <row r="654" spans="3:3" ht="12.75" customHeight="1" x14ac:dyDescent="0.2">
      <c r="C654" s="2"/>
    </row>
    <row r="655" spans="3:3" ht="12.75" customHeight="1" x14ac:dyDescent="0.2">
      <c r="C655" s="2"/>
    </row>
    <row r="656" spans="3:3" ht="12.75" customHeight="1" x14ac:dyDescent="0.2">
      <c r="C656" s="2"/>
    </row>
    <row r="657" spans="3:3" ht="12.75" customHeight="1" x14ac:dyDescent="0.2">
      <c r="C657" s="2"/>
    </row>
    <row r="658" spans="3:3" ht="12.75" customHeight="1" x14ac:dyDescent="0.2">
      <c r="C658" s="2"/>
    </row>
    <row r="659" spans="3:3" ht="12.75" customHeight="1" x14ac:dyDescent="0.2">
      <c r="C659" s="2"/>
    </row>
    <row r="660" spans="3:3" ht="12.75" customHeight="1" x14ac:dyDescent="0.2">
      <c r="C660" s="2"/>
    </row>
    <row r="661" spans="3:3" ht="12.75" customHeight="1" x14ac:dyDescent="0.2">
      <c r="C661" s="2"/>
    </row>
    <row r="662" spans="3:3" ht="12.75" customHeight="1" x14ac:dyDescent="0.2">
      <c r="C662" s="2"/>
    </row>
    <row r="663" spans="3:3" ht="12.75" customHeight="1" x14ac:dyDescent="0.2">
      <c r="C663" s="2"/>
    </row>
    <row r="664" spans="3:3" ht="12.75" customHeight="1" x14ac:dyDescent="0.2">
      <c r="C664" s="2"/>
    </row>
    <row r="665" spans="3:3" ht="12.75" customHeight="1" x14ac:dyDescent="0.2">
      <c r="C665" s="2"/>
    </row>
    <row r="666" spans="3:3" ht="12.75" customHeight="1" x14ac:dyDescent="0.2">
      <c r="C666" s="2"/>
    </row>
    <row r="667" spans="3:3" ht="12.75" customHeight="1" x14ac:dyDescent="0.2">
      <c r="C667" s="2"/>
    </row>
    <row r="668" spans="3:3" ht="12.75" customHeight="1" x14ac:dyDescent="0.2">
      <c r="C668" s="2"/>
    </row>
    <row r="669" spans="3:3" ht="12.75" customHeight="1" x14ac:dyDescent="0.2">
      <c r="C669" s="2"/>
    </row>
    <row r="670" spans="3:3" ht="12.75" customHeight="1" x14ac:dyDescent="0.2">
      <c r="C670" s="2"/>
    </row>
    <row r="671" spans="3:3" ht="12.75" customHeight="1" x14ac:dyDescent="0.2">
      <c r="C671" s="2"/>
    </row>
    <row r="672" spans="3:3" ht="12.75" customHeight="1" x14ac:dyDescent="0.2">
      <c r="C672" s="2"/>
    </row>
    <row r="673" spans="3:3" ht="12.75" customHeight="1" x14ac:dyDescent="0.2">
      <c r="C673" s="2"/>
    </row>
    <row r="674" spans="3:3" ht="12.75" customHeight="1" x14ac:dyDescent="0.2">
      <c r="C674" s="2"/>
    </row>
    <row r="675" spans="3:3" ht="12.75" customHeight="1" x14ac:dyDescent="0.2">
      <c r="C675" s="2"/>
    </row>
    <row r="676" spans="3:3" ht="12.75" customHeight="1" x14ac:dyDescent="0.2">
      <c r="C676" s="2"/>
    </row>
    <row r="677" spans="3:3" ht="12.75" customHeight="1" x14ac:dyDescent="0.2">
      <c r="C677" s="2"/>
    </row>
    <row r="678" spans="3:3" ht="12.75" customHeight="1" x14ac:dyDescent="0.2">
      <c r="C678" s="2"/>
    </row>
    <row r="679" spans="3:3" ht="12.75" customHeight="1" x14ac:dyDescent="0.2">
      <c r="C679" s="2"/>
    </row>
    <row r="680" spans="3:3" ht="12.75" customHeight="1" x14ac:dyDescent="0.2">
      <c r="C680" s="2"/>
    </row>
    <row r="681" spans="3:3" ht="12.75" customHeight="1" x14ac:dyDescent="0.2">
      <c r="C681" s="2"/>
    </row>
    <row r="682" spans="3:3" ht="12.75" customHeight="1" x14ac:dyDescent="0.2">
      <c r="C682" s="2"/>
    </row>
    <row r="683" spans="3:3" ht="12.75" customHeight="1" x14ac:dyDescent="0.2">
      <c r="C683" s="2"/>
    </row>
    <row r="684" spans="3:3" ht="12.75" customHeight="1" x14ac:dyDescent="0.2">
      <c r="C684" s="2"/>
    </row>
    <row r="685" spans="3:3" ht="12.75" customHeight="1" x14ac:dyDescent="0.2">
      <c r="C685" s="2"/>
    </row>
    <row r="686" spans="3:3" ht="12.75" customHeight="1" x14ac:dyDescent="0.2">
      <c r="C686" s="2"/>
    </row>
    <row r="687" spans="3:3" ht="12.75" customHeight="1" x14ac:dyDescent="0.2">
      <c r="C687" s="2"/>
    </row>
    <row r="688" spans="3:3" ht="12.75" customHeight="1" x14ac:dyDescent="0.2">
      <c r="C688" s="2"/>
    </row>
    <row r="689" spans="3:3" ht="12.75" customHeight="1" x14ac:dyDescent="0.2">
      <c r="C689" s="2"/>
    </row>
    <row r="690" spans="3:3" ht="12.75" customHeight="1" x14ac:dyDescent="0.2">
      <c r="C690" s="2"/>
    </row>
    <row r="691" spans="3:3" ht="12.75" customHeight="1" x14ac:dyDescent="0.2">
      <c r="C691" s="2"/>
    </row>
    <row r="692" spans="3:3" ht="12.75" customHeight="1" x14ac:dyDescent="0.2">
      <c r="C692" s="2"/>
    </row>
    <row r="693" spans="3:3" ht="12.75" customHeight="1" x14ac:dyDescent="0.2">
      <c r="C693" s="2"/>
    </row>
    <row r="694" spans="3:3" ht="12.75" customHeight="1" x14ac:dyDescent="0.2">
      <c r="C694" s="2"/>
    </row>
    <row r="695" spans="3:3" ht="12.75" customHeight="1" x14ac:dyDescent="0.2">
      <c r="C695" s="2"/>
    </row>
    <row r="696" spans="3:3" ht="12.75" customHeight="1" x14ac:dyDescent="0.2">
      <c r="C696" s="2"/>
    </row>
    <row r="697" spans="3:3" ht="12.75" customHeight="1" x14ac:dyDescent="0.2">
      <c r="C697" s="2"/>
    </row>
    <row r="698" spans="3:3" ht="12.75" customHeight="1" x14ac:dyDescent="0.2">
      <c r="C698" s="2"/>
    </row>
    <row r="699" spans="3:3" ht="12.75" customHeight="1" x14ac:dyDescent="0.2">
      <c r="C699" s="2"/>
    </row>
    <row r="700" spans="3:3" ht="12.75" customHeight="1" x14ac:dyDescent="0.2">
      <c r="C700" s="2"/>
    </row>
    <row r="701" spans="3:3" ht="12.75" customHeight="1" x14ac:dyDescent="0.2">
      <c r="C701" s="2"/>
    </row>
    <row r="702" spans="3:3" ht="12.75" customHeight="1" x14ac:dyDescent="0.2">
      <c r="C702" s="2"/>
    </row>
    <row r="703" spans="3:3" ht="12.75" customHeight="1" x14ac:dyDescent="0.2">
      <c r="C703" s="2"/>
    </row>
    <row r="704" spans="3:3" ht="12.75" customHeight="1" x14ac:dyDescent="0.2">
      <c r="C704" s="2"/>
    </row>
    <row r="705" spans="3:3" ht="12.75" customHeight="1" x14ac:dyDescent="0.2">
      <c r="C705" s="2"/>
    </row>
    <row r="706" spans="3:3" ht="12.75" customHeight="1" x14ac:dyDescent="0.2">
      <c r="C706" s="2"/>
    </row>
    <row r="707" spans="3:3" ht="12.75" customHeight="1" x14ac:dyDescent="0.2">
      <c r="C707" s="2"/>
    </row>
    <row r="708" spans="3:3" ht="12.75" customHeight="1" x14ac:dyDescent="0.2">
      <c r="C708" s="2"/>
    </row>
    <row r="709" spans="3:3" ht="12.75" customHeight="1" x14ac:dyDescent="0.2">
      <c r="C709" s="2"/>
    </row>
    <row r="710" spans="3:3" ht="12.75" customHeight="1" x14ac:dyDescent="0.2">
      <c r="C710" s="2"/>
    </row>
    <row r="711" spans="3:3" ht="12.75" customHeight="1" x14ac:dyDescent="0.2">
      <c r="C711" s="2"/>
    </row>
    <row r="712" spans="3:3" ht="12.75" customHeight="1" x14ac:dyDescent="0.2">
      <c r="C712" s="2"/>
    </row>
    <row r="713" spans="3:3" ht="12.75" customHeight="1" x14ac:dyDescent="0.2">
      <c r="C713" s="2"/>
    </row>
    <row r="714" spans="3:3" ht="12.75" customHeight="1" x14ac:dyDescent="0.2">
      <c r="C714" s="2"/>
    </row>
    <row r="715" spans="3:3" ht="12.75" customHeight="1" x14ac:dyDescent="0.2">
      <c r="C715" s="2"/>
    </row>
    <row r="716" spans="3:3" ht="12.75" customHeight="1" x14ac:dyDescent="0.2">
      <c r="C716" s="2"/>
    </row>
    <row r="717" spans="3:3" ht="12.75" customHeight="1" x14ac:dyDescent="0.2">
      <c r="C717" s="2"/>
    </row>
    <row r="718" spans="3:3" ht="12.75" customHeight="1" x14ac:dyDescent="0.2">
      <c r="C718" s="2"/>
    </row>
    <row r="719" spans="3:3" ht="12.75" customHeight="1" x14ac:dyDescent="0.2">
      <c r="C719" s="2"/>
    </row>
    <row r="720" spans="3:3" ht="12.75" customHeight="1" x14ac:dyDescent="0.2">
      <c r="C720" s="2"/>
    </row>
    <row r="721" spans="3:3" ht="12.75" customHeight="1" x14ac:dyDescent="0.2">
      <c r="C721" s="2"/>
    </row>
    <row r="722" spans="3:3" ht="12.75" customHeight="1" x14ac:dyDescent="0.2">
      <c r="C722" s="2"/>
    </row>
    <row r="723" spans="3:3" ht="12.75" customHeight="1" x14ac:dyDescent="0.2">
      <c r="C723" s="2"/>
    </row>
    <row r="724" spans="3:3" ht="12.75" customHeight="1" x14ac:dyDescent="0.2">
      <c r="C724" s="2"/>
    </row>
    <row r="725" spans="3:3" ht="12.75" customHeight="1" x14ac:dyDescent="0.2">
      <c r="C725" s="2"/>
    </row>
    <row r="726" spans="3:3" ht="12.75" customHeight="1" x14ac:dyDescent="0.2">
      <c r="C726" s="2"/>
    </row>
    <row r="727" spans="3:3" ht="12.75" customHeight="1" x14ac:dyDescent="0.2">
      <c r="C727" s="2"/>
    </row>
    <row r="728" spans="3:3" ht="12.75" customHeight="1" x14ac:dyDescent="0.2">
      <c r="C728" s="2"/>
    </row>
    <row r="729" spans="3:3" ht="12.75" customHeight="1" x14ac:dyDescent="0.2">
      <c r="C729" s="2"/>
    </row>
    <row r="730" spans="3:3" ht="12.75" customHeight="1" x14ac:dyDescent="0.2">
      <c r="C730" s="2"/>
    </row>
    <row r="731" spans="3:3" ht="12.75" customHeight="1" x14ac:dyDescent="0.2">
      <c r="C731" s="2"/>
    </row>
    <row r="732" spans="3:3" ht="12.75" customHeight="1" x14ac:dyDescent="0.2">
      <c r="C732" s="2"/>
    </row>
    <row r="733" spans="3:3" ht="12.75" customHeight="1" x14ac:dyDescent="0.2">
      <c r="C733" s="2"/>
    </row>
    <row r="734" spans="3:3" ht="12.75" customHeight="1" x14ac:dyDescent="0.2">
      <c r="C734" s="2"/>
    </row>
    <row r="735" spans="3:3" ht="12.75" customHeight="1" x14ac:dyDescent="0.2">
      <c r="C735" s="2"/>
    </row>
    <row r="736" spans="3:3" ht="12.75" customHeight="1" x14ac:dyDescent="0.2">
      <c r="C736" s="2"/>
    </row>
    <row r="737" spans="3:3" ht="12.75" customHeight="1" x14ac:dyDescent="0.2">
      <c r="C737" s="2"/>
    </row>
    <row r="738" spans="3:3" ht="12.75" customHeight="1" x14ac:dyDescent="0.2">
      <c r="C738" s="2"/>
    </row>
    <row r="739" spans="3:3" ht="12.75" customHeight="1" x14ac:dyDescent="0.2">
      <c r="C739" s="2"/>
    </row>
    <row r="740" spans="3:3" ht="12.75" customHeight="1" x14ac:dyDescent="0.2">
      <c r="C740" s="2"/>
    </row>
    <row r="741" spans="3:3" ht="12.75" customHeight="1" x14ac:dyDescent="0.2">
      <c r="C741" s="2"/>
    </row>
    <row r="742" spans="3:3" ht="12.75" customHeight="1" x14ac:dyDescent="0.2">
      <c r="C742" s="2"/>
    </row>
    <row r="743" spans="3:3" ht="12.75" customHeight="1" x14ac:dyDescent="0.2">
      <c r="C743" s="2"/>
    </row>
    <row r="744" spans="3:3" ht="12.75" customHeight="1" x14ac:dyDescent="0.2">
      <c r="C744" s="2"/>
    </row>
    <row r="745" spans="3:3" ht="12.75" customHeight="1" x14ac:dyDescent="0.2">
      <c r="C745" s="2"/>
    </row>
    <row r="746" spans="3:3" ht="12.75" customHeight="1" x14ac:dyDescent="0.2">
      <c r="C746" s="2"/>
    </row>
    <row r="747" spans="3:3" ht="12.75" customHeight="1" x14ac:dyDescent="0.2">
      <c r="C747" s="2"/>
    </row>
    <row r="748" spans="3:3" ht="12.75" customHeight="1" x14ac:dyDescent="0.2">
      <c r="C748" s="2"/>
    </row>
    <row r="749" spans="3:3" ht="12.75" customHeight="1" x14ac:dyDescent="0.2">
      <c r="C749" s="2"/>
    </row>
    <row r="750" spans="3:3" ht="12.75" customHeight="1" x14ac:dyDescent="0.2">
      <c r="C750" s="2"/>
    </row>
    <row r="751" spans="3:3" ht="12.75" customHeight="1" x14ac:dyDescent="0.2">
      <c r="C751" s="2"/>
    </row>
    <row r="752" spans="3:3" ht="12.75" customHeight="1" x14ac:dyDescent="0.2">
      <c r="C752" s="2"/>
    </row>
    <row r="753" spans="3:3" ht="12.75" customHeight="1" x14ac:dyDescent="0.2">
      <c r="C753" s="2"/>
    </row>
    <row r="754" spans="3:3" ht="12.75" customHeight="1" x14ac:dyDescent="0.2">
      <c r="C754" s="2"/>
    </row>
    <row r="755" spans="3:3" ht="12.75" customHeight="1" x14ac:dyDescent="0.2">
      <c r="C755" s="2"/>
    </row>
    <row r="756" spans="3:3" ht="12.75" customHeight="1" x14ac:dyDescent="0.2">
      <c r="C756" s="2"/>
    </row>
    <row r="757" spans="3:3" ht="12.75" customHeight="1" x14ac:dyDescent="0.2">
      <c r="C757" s="2"/>
    </row>
    <row r="758" spans="3:3" ht="12.75" customHeight="1" x14ac:dyDescent="0.2">
      <c r="C758" s="2"/>
    </row>
    <row r="759" spans="3:3" ht="12.75" customHeight="1" x14ac:dyDescent="0.2">
      <c r="C759" s="2"/>
    </row>
    <row r="760" spans="3:3" ht="12.75" customHeight="1" x14ac:dyDescent="0.2">
      <c r="C760" s="2"/>
    </row>
    <row r="761" spans="3:3" ht="12.75" customHeight="1" x14ac:dyDescent="0.2">
      <c r="C761" s="2"/>
    </row>
    <row r="762" spans="3:3" ht="12.75" customHeight="1" x14ac:dyDescent="0.2">
      <c r="C762" s="2"/>
    </row>
    <row r="763" spans="3:3" ht="12.75" customHeight="1" x14ac:dyDescent="0.2">
      <c r="C763" s="2"/>
    </row>
    <row r="764" spans="3:3" ht="12.75" customHeight="1" x14ac:dyDescent="0.2">
      <c r="C764" s="2"/>
    </row>
    <row r="765" spans="3:3" ht="12.75" customHeight="1" x14ac:dyDescent="0.2">
      <c r="C765" s="2"/>
    </row>
    <row r="766" spans="3:3" ht="12.75" customHeight="1" x14ac:dyDescent="0.2">
      <c r="C766" s="2"/>
    </row>
    <row r="767" spans="3:3" ht="12.75" customHeight="1" x14ac:dyDescent="0.2">
      <c r="C767" s="2"/>
    </row>
    <row r="768" spans="3:3" ht="12.75" customHeight="1" x14ac:dyDescent="0.2">
      <c r="C768" s="2"/>
    </row>
    <row r="769" spans="3:3" ht="12.75" customHeight="1" x14ac:dyDescent="0.2">
      <c r="C769" s="2"/>
    </row>
    <row r="770" spans="3:3" ht="12.75" customHeight="1" x14ac:dyDescent="0.2">
      <c r="C770" s="2"/>
    </row>
    <row r="771" spans="3:3" ht="12.75" customHeight="1" x14ac:dyDescent="0.2">
      <c r="C771" s="2"/>
    </row>
    <row r="772" spans="3:3" ht="12.75" customHeight="1" x14ac:dyDescent="0.2">
      <c r="C772" s="2"/>
    </row>
    <row r="773" spans="3:3" ht="12.75" customHeight="1" x14ac:dyDescent="0.2">
      <c r="C773" s="2"/>
    </row>
    <row r="774" spans="3:3" ht="12.75" customHeight="1" x14ac:dyDescent="0.2">
      <c r="C774" s="2"/>
    </row>
    <row r="775" spans="3:3" ht="12.75" customHeight="1" x14ac:dyDescent="0.2">
      <c r="C775" s="2"/>
    </row>
    <row r="776" spans="3:3" ht="12.75" customHeight="1" x14ac:dyDescent="0.2">
      <c r="C776" s="2"/>
    </row>
    <row r="777" spans="3:3" ht="12.75" customHeight="1" x14ac:dyDescent="0.2">
      <c r="C777" s="2"/>
    </row>
    <row r="778" spans="3:3" ht="12.75" customHeight="1" x14ac:dyDescent="0.2">
      <c r="C778" s="2"/>
    </row>
    <row r="779" spans="3:3" ht="12.75" customHeight="1" x14ac:dyDescent="0.2">
      <c r="C779" s="2"/>
    </row>
    <row r="780" spans="3:3" ht="12.75" customHeight="1" x14ac:dyDescent="0.2">
      <c r="C780" s="2"/>
    </row>
    <row r="781" spans="3:3" ht="12.75" customHeight="1" x14ac:dyDescent="0.2">
      <c r="C781" s="2"/>
    </row>
    <row r="782" spans="3:3" ht="12.75" customHeight="1" x14ac:dyDescent="0.2">
      <c r="C782" s="2"/>
    </row>
    <row r="783" spans="3:3" ht="12.75" customHeight="1" x14ac:dyDescent="0.2">
      <c r="C783" s="2"/>
    </row>
    <row r="784" spans="3:3" ht="12.75" customHeight="1" x14ac:dyDescent="0.2">
      <c r="C784" s="2"/>
    </row>
    <row r="785" spans="3:3" ht="12.75" customHeight="1" x14ac:dyDescent="0.2">
      <c r="C785" s="2"/>
    </row>
    <row r="786" spans="3:3" ht="12.75" customHeight="1" x14ac:dyDescent="0.2">
      <c r="C786" s="2"/>
    </row>
    <row r="787" spans="3:3" ht="12.75" customHeight="1" x14ac:dyDescent="0.2">
      <c r="C787" s="2"/>
    </row>
    <row r="788" spans="3:3" ht="12.75" customHeight="1" x14ac:dyDescent="0.2">
      <c r="C788" s="2"/>
    </row>
    <row r="789" spans="3:3" ht="12.75" customHeight="1" x14ac:dyDescent="0.2">
      <c r="C789" s="2"/>
    </row>
    <row r="790" spans="3:3" ht="12.75" customHeight="1" x14ac:dyDescent="0.2">
      <c r="C790" s="2"/>
    </row>
    <row r="791" spans="3:3" ht="12.75" customHeight="1" x14ac:dyDescent="0.2">
      <c r="C791" s="2"/>
    </row>
    <row r="792" spans="3:3" ht="12.75" customHeight="1" x14ac:dyDescent="0.2">
      <c r="C792" s="2"/>
    </row>
    <row r="793" spans="3:3" ht="12.75" customHeight="1" x14ac:dyDescent="0.2">
      <c r="C793" s="2"/>
    </row>
    <row r="794" spans="3:3" ht="12.75" customHeight="1" x14ac:dyDescent="0.2">
      <c r="C794" s="2"/>
    </row>
    <row r="795" spans="3:3" ht="12.75" customHeight="1" x14ac:dyDescent="0.2">
      <c r="C795" s="2"/>
    </row>
    <row r="796" spans="3:3" ht="12.75" customHeight="1" x14ac:dyDescent="0.2">
      <c r="C796" s="2"/>
    </row>
    <row r="797" spans="3:3" ht="12.75" customHeight="1" x14ac:dyDescent="0.2">
      <c r="C797" s="2"/>
    </row>
    <row r="798" spans="3:3" ht="12.75" customHeight="1" x14ac:dyDescent="0.2">
      <c r="C798" s="2"/>
    </row>
    <row r="799" spans="3:3" ht="12.75" customHeight="1" x14ac:dyDescent="0.2">
      <c r="C799" s="2"/>
    </row>
    <row r="800" spans="3:3" ht="12.75" customHeight="1" x14ac:dyDescent="0.2">
      <c r="C800" s="2"/>
    </row>
    <row r="801" spans="3:3" ht="12.75" customHeight="1" x14ac:dyDescent="0.2">
      <c r="C801" s="2"/>
    </row>
    <row r="802" spans="3:3" ht="12.75" customHeight="1" x14ac:dyDescent="0.2">
      <c r="C802" s="2"/>
    </row>
    <row r="803" spans="3:3" ht="12.75" customHeight="1" x14ac:dyDescent="0.2">
      <c r="C803" s="2"/>
    </row>
    <row r="804" spans="3:3" ht="12.75" customHeight="1" x14ac:dyDescent="0.2">
      <c r="C804" s="2"/>
    </row>
    <row r="805" spans="3:3" ht="12.75" customHeight="1" x14ac:dyDescent="0.2">
      <c r="C805" s="2"/>
    </row>
    <row r="806" spans="3:3" ht="12.75" customHeight="1" x14ac:dyDescent="0.2">
      <c r="C806" s="2"/>
    </row>
    <row r="807" spans="3:3" ht="12.75" customHeight="1" x14ac:dyDescent="0.2">
      <c r="C807" s="2"/>
    </row>
    <row r="808" spans="3:3" ht="12.75" customHeight="1" x14ac:dyDescent="0.2">
      <c r="C808" s="2"/>
    </row>
    <row r="809" spans="3:3" ht="12.75" customHeight="1" x14ac:dyDescent="0.2">
      <c r="C809" s="2"/>
    </row>
    <row r="810" spans="3:3" ht="12.75" customHeight="1" x14ac:dyDescent="0.2">
      <c r="C810" s="2"/>
    </row>
    <row r="811" spans="3:3" ht="12.75" customHeight="1" x14ac:dyDescent="0.2">
      <c r="C811" s="2"/>
    </row>
    <row r="812" spans="3:3" ht="12.75" customHeight="1" x14ac:dyDescent="0.2">
      <c r="C812" s="2"/>
    </row>
    <row r="813" spans="3:3" ht="12.75" customHeight="1" x14ac:dyDescent="0.2">
      <c r="C813" s="2"/>
    </row>
    <row r="814" spans="3:3" ht="12.75" customHeight="1" x14ac:dyDescent="0.2">
      <c r="C814" s="2"/>
    </row>
    <row r="815" spans="3:3" ht="12.75" customHeight="1" x14ac:dyDescent="0.2">
      <c r="C815" s="2"/>
    </row>
    <row r="816" spans="3:3" ht="12.75" customHeight="1" x14ac:dyDescent="0.2">
      <c r="C816" s="2"/>
    </row>
    <row r="817" spans="3:3" ht="12.75" customHeight="1" x14ac:dyDescent="0.2">
      <c r="C817" s="2"/>
    </row>
    <row r="818" spans="3:3" ht="12.75" customHeight="1" x14ac:dyDescent="0.2">
      <c r="C818" s="2"/>
    </row>
    <row r="819" spans="3:3" ht="12.75" customHeight="1" x14ac:dyDescent="0.2">
      <c r="C819" s="2"/>
    </row>
    <row r="820" spans="3:3" ht="12.75" customHeight="1" x14ac:dyDescent="0.2">
      <c r="C820" s="2"/>
    </row>
    <row r="821" spans="3:3" ht="12.75" customHeight="1" x14ac:dyDescent="0.2">
      <c r="C821" s="2"/>
    </row>
    <row r="822" spans="3:3" ht="12.75" customHeight="1" x14ac:dyDescent="0.2">
      <c r="C822" s="2"/>
    </row>
    <row r="823" spans="3:3" ht="12.75" customHeight="1" x14ac:dyDescent="0.2">
      <c r="C823" s="2"/>
    </row>
    <row r="824" spans="3:3" ht="12.75" customHeight="1" x14ac:dyDescent="0.2">
      <c r="C824" s="2"/>
    </row>
    <row r="825" spans="3:3" ht="12.75" customHeight="1" x14ac:dyDescent="0.2">
      <c r="C825" s="2"/>
    </row>
    <row r="826" spans="3:3" ht="12.75" customHeight="1" x14ac:dyDescent="0.2">
      <c r="C826" s="2"/>
    </row>
    <row r="827" spans="3:3" ht="12.75" customHeight="1" x14ac:dyDescent="0.2">
      <c r="C827" s="2"/>
    </row>
    <row r="828" spans="3:3" ht="12.75" customHeight="1" x14ac:dyDescent="0.2">
      <c r="C828" s="2"/>
    </row>
    <row r="829" spans="3:3" ht="12.75" customHeight="1" x14ac:dyDescent="0.2">
      <c r="C829" s="2"/>
    </row>
    <row r="830" spans="3:3" ht="12.75" customHeight="1" x14ac:dyDescent="0.2">
      <c r="C830" s="2"/>
    </row>
    <row r="831" spans="3:3" ht="12.75" customHeight="1" x14ac:dyDescent="0.2">
      <c r="C831" s="2"/>
    </row>
    <row r="832" spans="3:3" ht="12.75" customHeight="1" x14ac:dyDescent="0.2">
      <c r="C832" s="2"/>
    </row>
    <row r="833" spans="3:3" ht="12.75" customHeight="1" x14ac:dyDescent="0.2">
      <c r="C833" s="2"/>
    </row>
    <row r="834" spans="3:3" ht="12.75" customHeight="1" x14ac:dyDescent="0.2">
      <c r="C834" s="2"/>
    </row>
    <row r="835" spans="3:3" ht="12.75" customHeight="1" x14ac:dyDescent="0.2">
      <c r="C835" s="2"/>
    </row>
    <row r="836" spans="3:3" ht="12.75" customHeight="1" x14ac:dyDescent="0.2">
      <c r="C836" s="2"/>
    </row>
    <row r="837" spans="3:3" ht="12.75" customHeight="1" x14ac:dyDescent="0.2">
      <c r="C837" s="2"/>
    </row>
    <row r="838" spans="3:3" ht="12.75" customHeight="1" x14ac:dyDescent="0.2">
      <c r="C838" s="2"/>
    </row>
    <row r="839" spans="3:3" ht="12.75" customHeight="1" x14ac:dyDescent="0.2">
      <c r="C839" s="2"/>
    </row>
    <row r="840" spans="3:3" ht="12.75" customHeight="1" x14ac:dyDescent="0.2">
      <c r="C840" s="2"/>
    </row>
    <row r="841" spans="3:3" ht="12.75" customHeight="1" x14ac:dyDescent="0.2">
      <c r="C841" s="2"/>
    </row>
    <row r="842" spans="3:3" ht="12.75" customHeight="1" x14ac:dyDescent="0.2">
      <c r="C842" s="2"/>
    </row>
    <row r="843" spans="3:3" ht="12.75" customHeight="1" x14ac:dyDescent="0.2">
      <c r="C843" s="2"/>
    </row>
    <row r="844" spans="3:3" ht="12.75" customHeight="1" x14ac:dyDescent="0.2">
      <c r="C844" s="2"/>
    </row>
    <row r="845" spans="3:3" ht="12.75" customHeight="1" x14ac:dyDescent="0.2">
      <c r="C845" s="2"/>
    </row>
    <row r="846" spans="3:3" ht="12.75" customHeight="1" x14ac:dyDescent="0.2">
      <c r="C846" s="2"/>
    </row>
    <row r="847" spans="3:3" ht="12.75" customHeight="1" x14ac:dyDescent="0.2">
      <c r="C847" s="2"/>
    </row>
    <row r="848" spans="3:3" ht="12.75" customHeight="1" x14ac:dyDescent="0.2">
      <c r="C848" s="2"/>
    </row>
    <row r="849" spans="3:3" ht="12.75" customHeight="1" x14ac:dyDescent="0.2">
      <c r="C849" s="2"/>
    </row>
    <row r="850" spans="3:3" ht="12.75" customHeight="1" x14ac:dyDescent="0.2">
      <c r="C850" s="2"/>
    </row>
    <row r="851" spans="3:3" ht="12.75" customHeight="1" x14ac:dyDescent="0.2">
      <c r="C851" s="2"/>
    </row>
    <row r="852" spans="3:3" ht="12.75" customHeight="1" x14ac:dyDescent="0.2">
      <c r="C852" s="2"/>
    </row>
    <row r="853" spans="3:3" ht="12.75" customHeight="1" x14ac:dyDescent="0.2">
      <c r="C853" s="2"/>
    </row>
    <row r="854" spans="3:3" ht="12.75" customHeight="1" x14ac:dyDescent="0.2">
      <c r="C854" s="2"/>
    </row>
    <row r="855" spans="3:3" ht="12.75" customHeight="1" x14ac:dyDescent="0.2">
      <c r="C855" s="2"/>
    </row>
    <row r="856" spans="3:3" ht="12.75" customHeight="1" x14ac:dyDescent="0.2">
      <c r="C856" s="2"/>
    </row>
    <row r="857" spans="3:3" ht="12.75" customHeight="1" x14ac:dyDescent="0.2">
      <c r="C857" s="2"/>
    </row>
    <row r="858" spans="3:3" ht="12.75" customHeight="1" x14ac:dyDescent="0.2">
      <c r="C858" s="2"/>
    </row>
    <row r="859" spans="3:3" ht="12.75" customHeight="1" x14ac:dyDescent="0.2">
      <c r="C859" s="2"/>
    </row>
    <row r="860" spans="3:3" ht="12.75" customHeight="1" x14ac:dyDescent="0.2">
      <c r="C860" s="2"/>
    </row>
    <row r="861" spans="3:3" ht="12.75" customHeight="1" x14ac:dyDescent="0.2">
      <c r="C861" s="2"/>
    </row>
    <row r="862" spans="3:3" ht="12.75" customHeight="1" x14ac:dyDescent="0.2">
      <c r="C862" s="2"/>
    </row>
    <row r="863" spans="3:3" ht="12.75" customHeight="1" x14ac:dyDescent="0.2">
      <c r="C863" s="2"/>
    </row>
    <row r="864" spans="3:3" ht="12.75" customHeight="1" x14ac:dyDescent="0.2">
      <c r="C864" s="2"/>
    </row>
    <row r="865" spans="3:3" ht="12.75" customHeight="1" x14ac:dyDescent="0.2">
      <c r="C865" s="2"/>
    </row>
    <row r="866" spans="3:3" ht="12.75" customHeight="1" x14ac:dyDescent="0.2">
      <c r="C866" s="2"/>
    </row>
    <row r="867" spans="3:3" ht="12.75" customHeight="1" x14ac:dyDescent="0.2">
      <c r="C867" s="2"/>
    </row>
    <row r="868" spans="3:3" ht="12.75" customHeight="1" x14ac:dyDescent="0.2">
      <c r="C868" s="2"/>
    </row>
    <row r="869" spans="3:3" ht="12.75" customHeight="1" x14ac:dyDescent="0.2">
      <c r="C869" s="2"/>
    </row>
    <row r="870" spans="3:3" ht="12.75" customHeight="1" x14ac:dyDescent="0.2">
      <c r="C870" s="2"/>
    </row>
    <row r="871" spans="3:3" ht="12.75" customHeight="1" x14ac:dyDescent="0.2">
      <c r="C871" s="2"/>
    </row>
    <row r="872" spans="3:3" ht="12.75" customHeight="1" x14ac:dyDescent="0.2">
      <c r="C872" s="2"/>
    </row>
    <row r="873" spans="3:3" ht="12.75" customHeight="1" x14ac:dyDescent="0.2">
      <c r="C873" s="2"/>
    </row>
    <row r="874" spans="3:3" ht="12.75" customHeight="1" x14ac:dyDescent="0.2">
      <c r="C874" s="2"/>
    </row>
    <row r="875" spans="3:3" ht="12.75" customHeight="1" x14ac:dyDescent="0.2">
      <c r="C875" s="2"/>
    </row>
    <row r="876" spans="3:3" ht="12.75" customHeight="1" x14ac:dyDescent="0.2">
      <c r="C876" s="2"/>
    </row>
    <row r="877" spans="3:3" ht="12.75" customHeight="1" x14ac:dyDescent="0.2">
      <c r="C877" s="2"/>
    </row>
    <row r="878" spans="3:3" ht="12.75" customHeight="1" x14ac:dyDescent="0.2">
      <c r="C878" s="2"/>
    </row>
    <row r="879" spans="3:3" ht="12.75" customHeight="1" x14ac:dyDescent="0.2">
      <c r="C879" s="2"/>
    </row>
    <row r="880" spans="3:3" ht="12.75" customHeight="1" x14ac:dyDescent="0.2">
      <c r="C880" s="2"/>
    </row>
    <row r="881" spans="3:3" ht="12.75" customHeight="1" x14ac:dyDescent="0.2">
      <c r="C881" s="2"/>
    </row>
    <row r="882" spans="3:3" ht="12.75" customHeight="1" x14ac:dyDescent="0.2">
      <c r="C882" s="2"/>
    </row>
    <row r="883" spans="3:3" ht="12.75" customHeight="1" x14ac:dyDescent="0.2">
      <c r="C883" s="2"/>
    </row>
    <row r="884" spans="3:3" ht="12.75" customHeight="1" x14ac:dyDescent="0.2">
      <c r="C884" s="2"/>
    </row>
    <row r="885" spans="3:3" ht="12.75" customHeight="1" x14ac:dyDescent="0.2">
      <c r="C885" s="2"/>
    </row>
    <row r="886" spans="3:3" ht="12.75" customHeight="1" x14ac:dyDescent="0.2">
      <c r="C886" s="2"/>
    </row>
    <row r="887" spans="3:3" ht="12.75" customHeight="1" x14ac:dyDescent="0.2">
      <c r="C887" s="2"/>
    </row>
    <row r="888" spans="3:3" ht="12.75" customHeight="1" x14ac:dyDescent="0.2">
      <c r="C888" s="2"/>
    </row>
    <row r="889" spans="3:3" ht="12.75" customHeight="1" x14ac:dyDescent="0.2">
      <c r="C889" s="2"/>
    </row>
    <row r="890" spans="3:3" ht="12.75" customHeight="1" x14ac:dyDescent="0.2">
      <c r="C890" s="2"/>
    </row>
    <row r="891" spans="3:3" ht="12.75" customHeight="1" x14ac:dyDescent="0.2">
      <c r="C891" s="2"/>
    </row>
    <row r="892" spans="3:3" ht="12.75" customHeight="1" x14ac:dyDescent="0.2">
      <c r="C892" s="2"/>
    </row>
    <row r="893" spans="3:3" ht="12.75" customHeight="1" x14ac:dyDescent="0.2">
      <c r="C893" s="2"/>
    </row>
    <row r="894" spans="3:3" ht="12.75" customHeight="1" x14ac:dyDescent="0.2">
      <c r="C894" s="2"/>
    </row>
    <row r="895" spans="3:3" ht="12.75" customHeight="1" x14ac:dyDescent="0.2">
      <c r="C895" s="2"/>
    </row>
    <row r="896" spans="3:3" ht="12.75" customHeight="1" x14ac:dyDescent="0.2">
      <c r="C896" s="2"/>
    </row>
    <row r="897" spans="3:3" ht="12.75" customHeight="1" x14ac:dyDescent="0.2">
      <c r="C897" s="2"/>
    </row>
    <row r="898" spans="3:3" ht="12.75" customHeight="1" x14ac:dyDescent="0.2">
      <c r="C898" s="2"/>
    </row>
    <row r="899" spans="3:3" ht="12.75" customHeight="1" x14ac:dyDescent="0.2">
      <c r="C899" s="2"/>
    </row>
    <row r="900" spans="3:3" ht="12.75" customHeight="1" x14ac:dyDescent="0.2">
      <c r="C900" s="2"/>
    </row>
    <row r="901" spans="3:3" ht="12.75" customHeight="1" x14ac:dyDescent="0.2">
      <c r="C901" s="2"/>
    </row>
    <row r="902" spans="3:3" ht="12.75" customHeight="1" x14ac:dyDescent="0.2">
      <c r="C902" s="2"/>
    </row>
    <row r="903" spans="3:3" ht="12.75" customHeight="1" x14ac:dyDescent="0.2">
      <c r="C903" s="2"/>
    </row>
    <row r="904" spans="3:3" ht="12.75" customHeight="1" x14ac:dyDescent="0.2">
      <c r="C904" s="2"/>
    </row>
    <row r="905" spans="3:3" ht="12.75" customHeight="1" x14ac:dyDescent="0.2">
      <c r="C905" s="2"/>
    </row>
    <row r="906" spans="3:3" ht="12.75" customHeight="1" x14ac:dyDescent="0.2">
      <c r="C906" s="2"/>
    </row>
    <row r="907" spans="3:3" ht="12.75" customHeight="1" x14ac:dyDescent="0.2">
      <c r="C907" s="2"/>
    </row>
    <row r="908" spans="3:3" ht="12.75" customHeight="1" x14ac:dyDescent="0.2">
      <c r="C908" s="2"/>
    </row>
    <row r="909" spans="3:3" ht="12.75" customHeight="1" x14ac:dyDescent="0.2">
      <c r="C909" s="2"/>
    </row>
    <row r="910" spans="3:3" ht="12.75" customHeight="1" x14ac:dyDescent="0.2">
      <c r="C910" s="2"/>
    </row>
    <row r="911" spans="3:3" ht="12.75" customHeight="1" x14ac:dyDescent="0.2">
      <c r="C911" s="2"/>
    </row>
    <row r="912" spans="3:3" ht="12.75" customHeight="1" x14ac:dyDescent="0.2">
      <c r="C912" s="2"/>
    </row>
    <row r="913" spans="3:3" ht="12.75" customHeight="1" x14ac:dyDescent="0.2">
      <c r="C913" s="2"/>
    </row>
    <row r="914" spans="3:3" ht="12.75" customHeight="1" x14ac:dyDescent="0.2">
      <c r="C914" s="2"/>
    </row>
    <row r="915" spans="3:3" ht="12.75" customHeight="1" x14ac:dyDescent="0.2">
      <c r="C915" s="2"/>
    </row>
    <row r="916" spans="3:3" ht="12.75" customHeight="1" x14ac:dyDescent="0.2">
      <c r="C916" s="2"/>
    </row>
    <row r="917" spans="3:3" ht="12.75" customHeight="1" x14ac:dyDescent="0.2">
      <c r="C917" s="2"/>
    </row>
    <row r="918" spans="3:3" ht="12.75" customHeight="1" x14ac:dyDescent="0.2">
      <c r="C918" s="2"/>
    </row>
    <row r="919" spans="3:3" ht="12.75" customHeight="1" x14ac:dyDescent="0.2">
      <c r="C919" s="2"/>
    </row>
    <row r="920" spans="3:3" ht="12.75" customHeight="1" x14ac:dyDescent="0.2">
      <c r="C920" s="2"/>
    </row>
    <row r="921" spans="3:3" ht="12.75" customHeight="1" x14ac:dyDescent="0.2">
      <c r="C921" s="2"/>
    </row>
    <row r="922" spans="3:3" ht="12.75" customHeight="1" x14ac:dyDescent="0.2">
      <c r="C922" s="2"/>
    </row>
    <row r="923" spans="3:3" ht="12.75" customHeight="1" x14ac:dyDescent="0.2">
      <c r="C923" s="2"/>
    </row>
    <row r="924" spans="3:3" ht="12.75" customHeight="1" x14ac:dyDescent="0.2">
      <c r="C924" s="2"/>
    </row>
    <row r="925" spans="3:3" ht="12.75" customHeight="1" x14ac:dyDescent="0.2">
      <c r="C925" s="2"/>
    </row>
    <row r="926" spans="3:3" ht="12.75" customHeight="1" x14ac:dyDescent="0.2">
      <c r="C926" s="2"/>
    </row>
    <row r="927" spans="3:3" ht="12.75" customHeight="1" x14ac:dyDescent="0.2">
      <c r="C927" s="2"/>
    </row>
    <row r="928" spans="3:3" ht="12.75" customHeight="1" x14ac:dyDescent="0.2">
      <c r="C928" s="2"/>
    </row>
    <row r="929" spans="3:3" ht="12.75" customHeight="1" x14ac:dyDescent="0.2">
      <c r="C929" s="2"/>
    </row>
    <row r="930" spans="3:3" ht="12.75" customHeight="1" x14ac:dyDescent="0.2">
      <c r="C930" s="2"/>
    </row>
    <row r="931" spans="3:3" ht="12.75" customHeight="1" x14ac:dyDescent="0.2">
      <c r="C931" s="2"/>
    </row>
    <row r="932" spans="3:3" ht="12.75" customHeight="1" x14ac:dyDescent="0.2">
      <c r="C932" s="2"/>
    </row>
    <row r="933" spans="3:3" ht="12.75" customHeight="1" x14ac:dyDescent="0.2">
      <c r="C933" s="2"/>
    </row>
    <row r="934" spans="3:3" ht="12.75" customHeight="1" x14ac:dyDescent="0.2">
      <c r="C934" s="2"/>
    </row>
    <row r="935" spans="3:3" ht="12.75" customHeight="1" x14ac:dyDescent="0.2">
      <c r="C935" s="2"/>
    </row>
    <row r="936" spans="3:3" ht="12.75" customHeight="1" x14ac:dyDescent="0.2">
      <c r="C936" s="2"/>
    </row>
    <row r="937" spans="3:3" ht="12.75" customHeight="1" x14ac:dyDescent="0.2">
      <c r="C937" s="2"/>
    </row>
    <row r="938" spans="3:3" ht="12.75" customHeight="1" x14ac:dyDescent="0.2">
      <c r="C938" s="2"/>
    </row>
    <row r="939" spans="3:3" ht="12.75" customHeight="1" x14ac:dyDescent="0.2">
      <c r="C939" s="2"/>
    </row>
    <row r="940" spans="3:3" ht="12.75" customHeight="1" x14ac:dyDescent="0.2">
      <c r="C940" s="2"/>
    </row>
    <row r="941" spans="3:3" ht="12.75" customHeight="1" x14ac:dyDescent="0.2">
      <c r="C941" s="2"/>
    </row>
    <row r="942" spans="3:3" ht="12.75" customHeight="1" x14ac:dyDescent="0.2">
      <c r="C942" s="2"/>
    </row>
    <row r="943" spans="3:3" ht="12.75" customHeight="1" x14ac:dyDescent="0.2">
      <c r="C943" s="2"/>
    </row>
    <row r="944" spans="3:3" ht="12.75" customHeight="1" x14ac:dyDescent="0.2">
      <c r="C944" s="2"/>
    </row>
    <row r="945" spans="3:3" ht="12.75" customHeight="1" x14ac:dyDescent="0.2">
      <c r="C945" s="2"/>
    </row>
    <row r="946" spans="3:3" ht="12.75" customHeight="1" x14ac:dyDescent="0.2">
      <c r="C946" s="2"/>
    </row>
    <row r="947" spans="3:3" ht="12.75" customHeight="1" x14ac:dyDescent="0.2">
      <c r="C947" s="2"/>
    </row>
    <row r="948" spans="3:3" ht="12.75" customHeight="1" x14ac:dyDescent="0.2">
      <c r="C948" s="2"/>
    </row>
    <row r="949" spans="3:3" ht="12.75" customHeight="1" x14ac:dyDescent="0.2">
      <c r="C949" s="2"/>
    </row>
    <row r="950" spans="3:3" ht="12.75" customHeight="1" x14ac:dyDescent="0.2">
      <c r="C950" s="2"/>
    </row>
    <row r="951" spans="3:3" ht="12.75" customHeight="1" x14ac:dyDescent="0.2">
      <c r="C951" s="2"/>
    </row>
    <row r="952" spans="3:3" ht="12.75" customHeight="1" x14ac:dyDescent="0.2">
      <c r="C952" s="2"/>
    </row>
    <row r="953" spans="3:3" ht="12.75" customHeight="1" x14ac:dyDescent="0.2">
      <c r="C953" s="2"/>
    </row>
    <row r="954" spans="3:3" ht="12.75" customHeight="1" x14ac:dyDescent="0.2">
      <c r="C954" s="2"/>
    </row>
    <row r="955" spans="3:3" ht="12.75" customHeight="1" x14ac:dyDescent="0.2">
      <c r="C955" s="2"/>
    </row>
    <row r="956" spans="3:3" ht="12.75" customHeight="1" x14ac:dyDescent="0.2">
      <c r="C956" s="2"/>
    </row>
    <row r="957" spans="3:3" ht="12.75" customHeight="1" x14ac:dyDescent="0.2">
      <c r="C957" s="2"/>
    </row>
    <row r="958" spans="3:3" ht="12.75" customHeight="1" x14ac:dyDescent="0.2">
      <c r="C958" s="2"/>
    </row>
    <row r="959" spans="3:3" ht="12.75" customHeight="1" x14ac:dyDescent="0.2">
      <c r="C959" s="2"/>
    </row>
    <row r="960" spans="3:3" ht="12.75" customHeight="1" x14ac:dyDescent="0.2">
      <c r="C960" s="2"/>
    </row>
    <row r="961" spans="3:3" ht="12.75" customHeight="1" x14ac:dyDescent="0.2">
      <c r="C961" s="2"/>
    </row>
    <row r="962" spans="3:3" ht="12.75" customHeight="1" x14ac:dyDescent="0.2">
      <c r="C962" s="2"/>
    </row>
    <row r="963" spans="3:3" ht="12.75" customHeight="1" x14ac:dyDescent="0.2">
      <c r="C963" s="2"/>
    </row>
    <row r="964" spans="3:3" ht="12.75" customHeight="1" x14ac:dyDescent="0.2">
      <c r="C964" s="2"/>
    </row>
    <row r="965" spans="3:3" ht="12.75" customHeight="1" x14ac:dyDescent="0.2">
      <c r="C965" s="2"/>
    </row>
    <row r="966" spans="3:3" ht="12.75" customHeight="1" x14ac:dyDescent="0.2">
      <c r="C966" s="2"/>
    </row>
    <row r="967" spans="3:3" ht="12.75" customHeight="1" x14ac:dyDescent="0.2">
      <c r="C967" s="2"/>
    </row>
    <row r="968" spans="3:3" ht="12.75" customHeight="1" x14ac:dyDescent="0.2">
      <c r="C968" s="2"/>
    </row>
    <row r="969" spans="3:3" ht="12.75" customHeight="1" x14ac:dyDescent="0.2">
      <c r="C969" s="2"/>
    </row>
    <row r="970" spans="3:3" ht="12.75" customHeight="1" x14ac:dyDescent="0.2">
      <c r="C970" s="2"/>
    </row>
    <row r="971" spans="3:3" ht="12.75" customHeight="1" x14ac:dyDescent="0.2">
      <c r="C971" s="2"/>
    </row>
    <row r="972" spans="3:3" ht="12.75" customHeight="1" x14ac:dyDescent="0.2">
      <c r="C972" s="2"/>
    </row>
    <row r="973" spans="3:3" ht="12.75" customHeight="1" x14ac:dyDescent="0.2">
      <c r="C973" s="2"/>
    </row>
    <row r="974" spans="3:3" ht="12.75" customHeight="1" x14ac:dyDescent="0.2">
      <c r="C974" s="2"/>
    </row>
    <row r="975" spans="3:3" ht="12.75" customHeight="1" x14ac:dyDescent="0.2">
      <c r="C975" s="2"/>
    </row>
    <row r="976" spans="3:3" ht="12.75" customHeight="1" x14ac:dyDescent="0.2">
      <c r="C976" s="2"/>
    </row>
    <row r="977" spans="3:3" ht="12.75" customHeight="1" x14ac:dyDescent="0.2">
      <c r="C977" s="2"/>
    </row>
    <row r="978" spans="3:3" ht="12.75" customHeight="1" x14ac:dyDescent="0.2">
      <c r="C978" s="2"/>
    </row>
    <row r="979" spans="3:3" ht="12.75" customHeight="1" x14ac:dyDescent="0.2">
      <c r="C979" s="2"/>
    </row>
    <row r="980" spans="3:3" ht="12.75" customHeight="1" x14ac:dyDescent="0.2">
      <c r="C980" s="2"/>
    </row>
    <row r="981" spans="3:3" ht="12.75" customHeight="1" x14ac:dyDescent="0.2">
      <c r="C981" s="2"/>
    </row>
    <row r="982" spans="3:3" ht="12.75" customHeight="1" x14ac:dyDescent="0.2">
      <c r="C982" s="2"/>
    </row>
    <row r="983" spans="3:3" ht="12.75" customHeight="1" x14ac:dyDescent="0.2">
      <c r="C983" s="2"/>
    </row>
    <row r="984" spans="3:3" ht="12.75" customHeight="1" x14ac:dyDescent="0.2">
      <c r="C984" s="2"/>
    </row>
  </sheetData>
  <mergeCells count="1">
    <mergeCell ref="B2:C5"/>
  </mergeCells>
  <phoneticPr fontId="10" type="noConversion"/>
  <pageMargins left="0.75" right="0.75" top="1" bottom="1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970"/>
  <sheetViews>
    <sheetView showGridLines="0" workbookViewId="0">
      <selection activeCell="S20" sqref="S20:S21"/>
    </sheetView>
  </sheetViews>
  <sheetFormatPr defaultColWidth="12.7109375" defaultRowHeight="15" customHeight="1" x14ac:dyDescent="0.2"/>
  <cols>
    <col min="2" max="2" width="9.140625" style="29"/>
    <col min="3" max="3" width="9.5703125" style="29" bestFit="1" customWidth="1"/>
    <col min="4" max="4" width="10.140625" bestFit="1" customWidth="1"/>
    <col min="5" max="27" width="8.7109375" customWidth="1"/>
  </cols>
  <sheetData>
    <row r="1" spans="2:3" ht="15" customHeight="1" thickBot="1" x14ac:dyDescent="0.25"/>
    <row r="2" spans="2:3" ht="12.75" customHeight="1" x14ac:dyDescent="0.25">
      <c r="B2" s="222" t="s">
        <v>67</v>
      </c>
      <c r="C2" s="223"/>
    </row>
    <row r="3" spans="2:3" ht="12.75" customHeight="1" x14ac:dyDescent="0.25">
      <c r="B3" s="218" t="s">
        <v>66</v>
      </c>
      <c r="C3" s="219"/>
    </row>
    <row r="4" spans="2:3" ht="12.75" customHeight="1" x14ac:dyDescent="0.25">
      <c r="B4" s="218" t="s">
        <v>71</v>
      </c>
      <c r="C4" s="219"/>
    </row>
    <row r="5" spans="2:3" ht="12.75" customHeight="1" thickBot="1" x14ac:dyDescent="0.3">
      <c r="B5" s="220" t="s">
        <v>70</v>
      </c>
      <c r="C5" s="221"/>
    </row>
    <row r="6" spans="2:3" ht="12.75" customHeight="1" thickBot="1" x14ac:dyDescent="0.3">
      <c r="B6" s="156" t="s">
        <v>44</v>
      </c>
      <c r="C6" s="178" t="s">
        <v>45</v>
      </c>
    </row>
    <row r="7" spans="2:3" ht="12.75" customHeight="1" x14ac:dyDescent="0.25">
      <c r="B7" s="158" t="s">
        <v>34</v>
      </c>
      <c r="C7" s="179">
        <v>0</v>
      </c>
    </row>
    <row r="8" spans="2:3" ht="12.75" customHeight="1" x14ac:dyDescent="0.25">
      <c r="B8" s="38" t="s">
        <v>35</v>
      </c>
      <c r="C8" s="180">
        <v>0</v>
      </c>
    </row>
    <row r="9" spans="2:3" ht="12.75" customHeight="1" x14ac:dyDescent="0.25">
      <c r="B9" s="38" t="s">
        <v>36</v>
      </c>
      <c r="C9" s="180">
        <v>1072</v>
      </c>
    </row>
    <row r="10" spans="2:3" ht="12.75" customHeight="1" x14ac:dyDescent="0.25">
      <c r="B10" s="48" t="s">
        <v>37</v>
      </c>
      <c r="C10" s="180">
        <v>5956</v>
      </c>
    </row>
    <row r="11" spans="2:3" ht="12.75" customHeight="1" x14ac:dyDescent="0.25">
      <c r="B11" s="48" t="s">
        <v>38</v>
      </c>
      <c r="C11" s="180">
        <v>2224</v>
      </c>
    </row>
    <row r="12" spans="2:3" ht="12.75" customHeight="1" x14ac:dyDescent="0.25">
      <c r="B12" s="48" t="s">
        <v>39</v>
      </c>
      <c r="C12" s="180">
        <v>6820.9539999999997</v>
      </c>
    </row>
    <row r="13" spans="2:3" ht="12.75" customHeight="1" x14ac:dyDescent="0.25">
      <c r="B13" s="48" t="s">
        <v>40</v>
      </c>
      <c r="C13" s="180">
        <v>4564.4849999999997</v>
      </c>
    </row>
    <row r="14" spans="2:3" ht="12.75" customHeight="1" x14ac:dyDescent="0.25">
      <c r="B14" s="48" t="s">
        <v>41</v>
      </c>
      <c r="C14" s="84">
        <v>6176.1610000000001</v>
      </c>
    </row>
    <row r="15" spans="2:3" ht="12.75" customHeight="1" x14ac:dyDescent="0.25">
      <c r="B15" s="48" t="s">
        <v>42</v>
      </c>
      <c r="C15" s="84">
        <v>8499.2469999999994</v>
      </c>
    </row>
    <row r="16" spans="2:3" ht="12.75" customHeight="1" x14ac:dyDescent="0.25">
      <c r="B16" s="48" t="s">
        <v>62</v>
      </c>
      <c r="C16" s="84">
        <v>10578</v>
      </c>
    </row>
    <row r="17" spans="2:3" ht="12.75" customHeight="1" x14ac:dyDescent="0.25">
      <c r="B17" s="48" t="s">
        <v>64</v>
      </c>
      <c r="C17" s="84">
        <v>6720.21</v>
      </c>
    </row>
    <row r="18" spans="2:3" ht="15.75" thickBot="1" x14ac:dyDescent="0.3">
      <c r="B18" s="160" t="s">
        <v>78</v>
      </c>
      <c r="C18" s="215">
        <v>6817.7290000000003</v>
      </c>
    </row>
    <row r="19" spans="2:3" ht="12.75" customHeight="1" x14ac:dyDescent="0.2"/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</sheetData>
  <mergeCells count="4">
    <mergeCell ref="B3:C3"/>
    <mergeCell ref="B4:C4"/>
    <mergeCell ref="B5:C5"/>
    <mergeCell ref="B2:C2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AC73-6516-4673-84F3-6ED23EC244C9}">
  <dimension ref="B1:Q1002"/>
  <sheetViews>
    <sheetView showGridLines="0" tabSelected="1" topLeftCell="A3" workbookViewId="0">
      <selection activeCell="V34" sqref="V34"/>
    </sheetView>
  </sheetViews>
  <sheetFormatPr defaultRowHeight="13.5" x14ac:dyDescent="0.25"/>
  <cols>
    <col min="1" max="1" width="5.7109375" customWidth="1"/>
    <col min="2" max="2" width="9.28515625" style="103" customWidth="1"/>
    <col min="3" max="3" width="8.28515625" style="103" bestFit="1" customWidth="1"/>
    <col min="4" max="4" width="5.7109375" style="54" customWidth="1"/>
    <col min="5" max="5" width="9.140625" style="103"/>
    <col min="6" max="6" width="9.5703125" style="103" bestFit="1" customWidth="1"/>
    <col min="7" max="7" width="5.7109375" style="54" customWidth="1"/>
    <col min="8" max="8" width="9.140625" style="103"/>
    <col min="9" max="9" width="7.7109375" style="103" bestFit="1" customWidth="1"/>
    <col min="10" max="10" width="5.7109375" style="54" customWidth="1"/>
    <col min="11" max="12" width="8.7109375" style="54" customWidth="1"/>
    <col min="13" max="13" width="11.28515625" style="54" bestFit="1" customWidth="1"/>
    <col min="14" max="14" width="5.7109375" customWidth="1"/>
    <col min="15" max="15" width="5.7109375" bestFit="1" customWidth="1"/>
    <col min="16" max="16" width="7.5703125" customWidth="1"/>
    <col min="17" max="17" width="11.42578125" bestFit="1" customWidth="1"/>
  </cols>
  <sheetData>
    <row r="1" spans="2:17" ht="14.25" thickBot="1" x14ac:dyDescent="0.3">
      <c r="E1" s="44"/>
      <c r="F1" s="44"/>
    </row>
    <row r="2" spans="2:17" x14ac:dyDescent="0.25">
      <c r="B2" s="222" t="s">
        <v>67</v>
      </c>
      <c r="C2" s="223"/>
      <c r="E2" s="222" t="s">
        <v>67</v>
      </c>
      <c r="F2" s="223"/>
      <c r="H2" s="222" t="s">
        <v>67</v>
      </c>
      <c r="I2" s="223"/>
      <c r="K2" s="222" t="s">
        <v>67</v>
      </c>
      <c r="L2" s="223"/>
      <c r="M2" s="93"/>
      <c r="O2" s="228" t="s">
        <v>75</v>
      </c>
      <c r="P2" s="229"/>
    </row>
    <row r="3" spans="2:17" x14ac:dyDescent="0.25">
      <c r="B3" s="218" t="s">
        <v>66</v>
      </c>
      <c r="C3" s="219"/>
      <c r="E3" s="218" t="s">
        <v>66</v>
      </c>
      <c r="F3" s="219"/>
      <c r="H3" s="218" t="s">
        <v>66</v>
      </c>
      <c r="I3" s="219"/>
      <c r="K3" s="218" t="s">
        <v>66</v>
      </c>
      <c r="L3" s="219"/>
      <c r="M3" s="93"/>
      <c r="O3" s="230"/>
      <c r="P3" s="231"/>
    </row>
    <row r="4" spans="2:17" x14ac:dyDescent="0.25">
      <c r="B4" s="218" t="s">
        <v>65</v>
      </c>
      <c r="C4" s="219"/>
      <c r="E4" s="218" t="s">
        <v>65</v>
      </c>
      <c r="F4" s="219"/>
      <c r="H4" s="218" t="s">
        <v>65</v>
      </c>
      <c r="I4" s="219"/>
      <c r="K4" s="218" t="s">
        <v>72</v>
      </c>
      <c r="L4" s="219"/>
      <c r="M4" s="93"/>
      <c r="O4" s="230"/>
      <c r="P4" s="231"/>
    </row>
    <row r="5" spans="2:17" ht="14.25" thickBot="1" x14ac:dyDescent="0.3">
      <c r="B5" s="220" t="s">
        <v>1</v>
      </c>
      <c r="C5" s="221"/>
      <c r="E5" s="220" t="s">
        <v>0</v>
      </c>
      <c r="F5" s="221"/>
      <c r="H5" s="220" t="s">
        <v>2</v>
      </c>
      <c r="I5" s="221"/>
      <c r="K5" s="218" t="s">
        <v>70</v>
      </c>
      <c r="L5" s="219"/>
      <c r="M5" s="93"/>
      <c r="O5" s="232"/>
      <c r="P5" s="233"/>
    </row>
    <row r="6" spans="2:17" ht="14.25" thickBot="1" x14ac:dyDescent="0.3">
      <c r="B6" s="31" t="s">
        <v>44</v>
      </c>
      <c r="C6" s="60" t="s">
        <v>45</v>
      </c>
      <c r="E6" s="31" t="s">
        <v>44</v>
      </c>
      <c r="F6" s="40" t="s">
        <v>45</v>
      </c>
      <c r="H6" s="31" t="s">
        <v>44</v>
      </c>
      <c r="I6" s="30" t="s">
        <v>45</v>
      </c>
      <c r="K6" s="94" t="s">
        <v>44</v>
      </c>
      <c r="L6" s="95" t="s">
        <v>73</v>
      </c>
      <c r="M6" s="96" t="s">
        <v>74</v>
      </c>
      <c r="O6" s="72" t="s">
        <v>44</v>
      </c>
      <c r="P6" s="73" t="s">
        <v>51</v>
      </c>
      <c r="Q6" s="74" t="s">
        <v>50</v>
      </c>
    </row>
    <row r="7" spans="2:17" x14ac:dyDescent="0.25">
      <c r="B7" s="104" t="s">
        <v>46</v>
      </c>
      <c r="C7" s="105">
        <v>6000</v>
      </c>
      <c r="E7" s="104" t="s">
        <v>6</v>
      </c>
      <c r="F7" s="130">
        <v>350</v>
      </c>
      <c r="H7" s="104" t="s">
        <v>46</v>
      </c>
      <c r="I7" s="106">
        <v>500</v>
      </c>
      <c r="K7" s="97" t="s">
        <v>53</v>
      </c>
      <c r="L7" s="98">
        <f>M7*4/1000</f>
        <v>6964</v>
      </c>
      <c r="M7" s="99">
        <v>1741000</v>
      </c>
      <c r="O7" s="118" t="s">
        <v>49</v>
      </c>
      <c r="P7" s="121">
        <f>SUM(Q7*4/1000)</f>
        <v>1012</v>
      </c>
      <c r="Q7" s="122">
        <v>253000</v>
      </c>
    </row>
    <row r="8" spans="2:17" x14ac:dyDescent="0.25">
      <c r="B8" s="107" t="s">
        <v>47</v>
      </c>
      <c r="C8" s="108">
        <v>9000</v>
      </c>
      <c r="E8" s="107" t="s">
        <v>7</v>
      </c>
      <c r="F8" s="131">
        <v>535</v>
      </c>
      <c r="H8" s="107" t="s">
        <v>47</v>
      </c>
      <c r="I8" s="109">
        <v>500</v>
      </c>
      <c r="K8" s="100" t="s">
        <v>54</v>
      </c>
      <c r="L8" s="101">
        <f t="shared" ref="L8:L33" si="0">M8*4/1000</f>
        <v>3307</v>
      </c>
      <c r="M8" s="102">
        <v>826750</v>
      </c>
      <c r="O8" s="119" t="s">
        <v>46</v>
      </c>
      <c r="P8" s="123">
        <f>SUM(Q8*4/1000)</f>
        <v>1248</v>
      </c>
      <c r="Q8" s="124">
        <v>312000</v>
      </c>
    </row>
    <row r="9" spans="2:17" x14ac:dyDescent="0.25">
      <c r="B9" s="107" t="s">
        <v>48</v>
      </c>
      <c r="C9" s="108">
        <v>5500</v>
      </c>
      <c r="E9" s="107" t="s">
        <v>8</v>
      </c>
      <c r="F9" s="131">
        <v>570</v>
      </c>
      <c r="H9" s="107" t="s">
        <v>48</v>
      </c>
      <c r="I9" s="109">
        <v>1000</v>
      </c>
      <c r="K9" s="100" t="s">
        <v>55</v>
      </c>
      <c r="L9" s="101">
        <f t="shared" si="0"/>
        <v>9778</v>
      </c>
      <c r="M9" s="102">
        <v>2444500</v>
      </c>
      <c r="O9" s="119" t="s">
        <v>47</v>
      </c>
      <c r="P9" s="123">
        <f>SUM(Q9*4/1000)</f>
        <v>752</v>
      </c>
      <c r="Q9" s="124">
        <v>188000</v>
      </c>
    </row>
    <row r="10" spans="2:17" x14ac:dyDescent="0.25">
      <c r="B10" s="107" t="s">
        <v>6</v>
      </c>
      <c r="C10" s="108">
        <v>7750</v>
      </c>
      <c r="E10" s="107" t="s">
        <v>9</v>
      </c>
      <c r="F10" s="131">
        <v>600</v>
      </c>
      <c r="H10" s="107" t="s">
        <v>6</v>
      </c>
      <c r="I10" s="109">
        <v>2350</v>
      </c>
      <c r="K10" s="100" t="s">
        <v>56</v>
      </c>
      <c r="L10" s="101">
        <f t="shared" si="0"/>
        <v>6572</v>
      </c>
      <c r="M10" s="102">
        <v>1643000</v>
      </c>
      <c r="O10" s="119" t="s">
        <v>48</v>
      </c>
      <c r="P10" s="123">
        <f>SUM(Q10*4/1000)</f>
        <v>832</v>
      </c>
      <c r="Q10" s="124">
        <v>208000</v>
      </c>
    </row>
    <row r="11" spans="2:17" x14ac:dyDescent="0.25">
      <c r="B11" s="107" t="s">
        <v>7</v>
      </c>
      <c r="C11" s="108">
        <v>9980</v>
      </c>
      <c r="E11" s="107" t="s">
        <v>10</v>
      </c>
      <c r="F11" s="131">
        <v>700</v>
      </c>
      <c r="H11" s="107" t="s">
        <v>7</v>
      </c>
      <c r="I11" s="109">
        <v>755</v>
      </c>
      <c r="K11" s="100" t="s">
        <v>57</v>
      </c>
      <c r="L11" s="101">
        <f t="shared" si="0"/>
        <v>11650</v>
      </c>
      <c r="M11" s="102">
        <v>2912500</v>
      </c>
      <c r="O11" s="119" t="s">
        <v>6</v>
      </c>
      <c r="P11" s="123">
        <f>SUM(Q11*4/1000)</f>
        <v>1448</v>
      </c>
      <c r="Q11" s="124">
        <v>362000</v>
      </c>
    </row>
    <row r="12" spans="2:17" x14ac:dyDescent="0.25">
      <c r="B12" s="107" t="s">
        <v>8</v>
      </c>
      <c r="C12" s="108">
        <v>12000</v>
      </c>
      <c r="E12" s="107" t="s">
        <v>11</v>
      </c>
      <c r="F12" s="131">
        <v>700</v>
      </c>
      <c r="H12" s="107" t="s">
        <v>8</v>
      </c>
      <c r="I12" s="109">
        <v>930</v>
      </c>
      <c r="K12" s="100" t="s">
        <v>58</v>
      </c>
      <c r="L12" s="101">
        <f t="shared" si="0"/>
        <v>12717</v>
      </c>
      <c r="M12" s="102">
        <v>3179250</v>
      </c>
      <c r="O12" s="119" t="s">
        <v>7</v>
      </c>
      <c r="P12" s="123">
        <f>Q12*4/1000</f>
        <v>1532</v>
      </c>
      <c r="Q12" s="125">
        <v>383000</v>
      </c>
    </row>
    <row r="13" spans="2:17" x14ac:dyDescent="0.25">
      <c r="B13" s="107" t="s">
        <v>9</v>
      </c>
      <c r="C13" s="108">
        <v>12000</v>
      </c>
      <c r="E13" s="107" t="s">
        <v>12</v>
      </c>
      <c r="F13" s="131">
        <v>710</v>
      </c>
      <c r="H13" s="107" t="s">
        <v>9</v>
      </c>
      <c r="I13" s="109">
        <v>2400</v>
      </c>
      <c r="K13" s="100" t="s">
        <v>59</v>
      </c>
      <c r="L13" s="101">
        <f t="shared" si="0"/>
        <v>7481</v>
      </c>
      <c r="M13" s="102">
        <v>1870250</v>
      </c>
      <c r="O13" s="119" t="s">
        <v>8</v>
      </c>
      <c r="P13" s="123">
        <f t="shared" ref="P13:P24" si="1">Q13*4/1000</f>
        <v>2400</v>
      </c>
      <c r="Q13" s="126">
        <v>600000</v>
      </c>
    </row>
    <row r="14" spans="2:17" x14ac:dyDescent="0.25">
      <c r="B14" s="107" t="s">
        <v>10</v>
      </c>
      <c r="C14" s="108">
        <v>16000</v>
      </c>
      <c r="E14" s="107" t="s">
        <v>13</v>
      </c>
      <c r="F14" s="131">
        <v>725</v>
      </c>
      <c r="H14" s="107" t="s">
        <v>10</v>
      </c>
      <c r="I14" s="109">
        <v>3300</v>
      </c>
      <c r="K14" s="100" t="s">
        <v>60</v>
      </c>
      <c r="L14" s="101">
        <f t="shared" si="0"/>
        <v>10908</v>
      </c>
      <c r="M14" s="102">
        <v>2727000</v>
      </c>
      <c r="O14" s="119" t="s">
        <v>9</v>
      </c>
      <c r="P14" s="123">
        <f t="shared" si="1"/>
        <v>2680</v>
      </c>
      <c r="Q14" s="126">
        <v>670000</v>
      </c>
    </row>
    <row r="15" spans="2:17" x14ac:dyDescent="0.25">
      <c r="B15" s="107" t="s">
        <v>11</v>
      </c>
      <c r="C15" s="108">
        <v>19000</v>
      </c>
      <c r="E15" s="107" t="s">
        <v>14</v>
      </c>
      <c r="F15" s="131">
        <v>750</v>
      </c>
      <c r="H15" s="107" t="s">
        <v>11</v>
      </c>
      <c r="I15" s="109">
        <v>4000</v>
      </c>
      <c r="K15" s="100" t="s">
        <v>61</v>
      </c>
      <c r="L15" s="101">
        <f t="shared" si="0"/>
        <v>3812</v>
      </c>
      <c r="M15" s="102">
        <v>953000</v>
      </c>
      <c r="O15" s="119" t="s">
        <v>10</v>
      </c>
      <c r="P15" s="123">
        <f t="shared" si="1"/>
        <v>2448</v>
      </c>
      <c r="Q15" s="126">
        <v>612000</v>
      </c>
    </row>
    <row r="16" spans="2:17" x14ac:dyDescent="0.25">
      <c r="B16" s="107" t="s">
        <v>12</v>
      </c>
      <c r="C16" s="108">
        <v>19000</v>
      </c>
      <c r="E16" s="107" t="s">
        <v>15</v>
      </c>
      <c r="F16" s="131">
        <v>1000</v>
      </c>
      <c r="H16" s="107" t="s">
        <v>12</v>
      </c>
      <c r="I16" s="109">
        <v>4000</v>
      </c>
      <c r="K16" s="100" t="s">
        <v>49</v>
      </c>
      <c r="L16" s="101">
        <f t="shared" si="0"/>
        <v>8508</v>
      </c>
      <c r="M16" s="102">
        <v>2127000</v>
      </c>
      <c r="O16" s="119" t="s">
        <v>11</v>
      </c>
      <c r="P16" s="123">
        <f t="shared" si="1"/>
        <v>4400</v>
      </c>
      <c r="Q16" s="126">
        <v>1100000</v>
      </c>
    </row>
    <row r="17" spans="2:17" x14ac:dyDescent="0.25">
      <c r="B17" s="107" t="s">
        <v>13</v>
      </c>
      <c r="C17" s="108">
        <v>11793</v>
      </c>
      <c r="E17" s="107" t="s">
        <v>16</v>
      </c>
      <c r="F17" s="131">
        <v>2500</v>
      </c>
      <c r="H17" s="107" t="s">
        <v>13</v>
      </c>
      <c r="I17" s="109">
        <v>4571</v>
      </c>
      <c r="K17" s="100" t="s">
        <v>46</v>
      </c>
      <c r="L17" s="101">
        <f t="shared" si="0"/>
        <v>10196</v>
      </c>
      <c r="M17" s="102">
        <v>2549000</v>
      </c>
      <c r="O17" s="119" t="s">
        <v>12</v>
      </c>
      <c r="P17" s="123">
        <f t="shared" si="1"/>
        <v>4280</v>
      </c>
      <c r="Q17" s="126">
        <v>1070000</v>
      </c>
    </row>
    <row r="18" spans="2:17" x14ac:dyDescent="0.25">
      <c r="B18" s="107" t="s">
        <v>14</v>
      </c>
      <c r="C18" s="108">
        <v>15000</v>
      </c>
      <c r="E18" s="107" t="s">
        <v>17</v>
      </c>
      <c r="F18" s="131">
        <v>2626</v>
      </c>
      <c r="H18" s="107" t="s">
        <v>14</v>
      </c>
      <c r="I18" s="109">
        <v>3500</v>
      </c>
      <c r="K18" s="100" t="s">
        <v>47</v>
      </c>
      <c r="L18" s="101">
        <f t="shared" si="0"/>
        <v>8160</v>
      </c>
      <c r="M18" s="102">
        <v>2040000</v>
      </c>
      <c r="O18" s="119" t="s">
        <v>13</v>
      </c>
      <c r="P18" s="123">
        <f t="shared" si="1"/>
        <v>6200</v>
      </c>
      <c r="Q18" s="126">
        <v>1550000</v>
      </c>
    </row>
    <row r="19" spans="2:17" x14ac:dyDescent="0.25">
      <c r="B19" s="107" t="s">
        <v>15</v>
      </c>
      <c r="C19" s="108">
        <v>20000</v>
      </c>
      <c r="E19" s="107" t="s">
        <v>18</v>
      </c>
      <c r="F19" s="131">
        <v>3000</v>
      </c>
      <c r="H19" s="107" t="s">
        <v>15</v>
      </c>
      <c r="I19" s="109">
        <v>3826</v>
      </c>
      <c r="K19" s="100" t="s">
        <v>48</v>
      </c>
      <c r="L19" s="101">
        <f t="shared" si="0"/>
        <v>10664</v>
      </c>
      <c r="M19" s="102">
        <v>2666000</v>
      </c>
      <c r="O19" s="119" t="s">
        <v>14</v>
      </c>
      <c r="P19" s="123">
        <f t="shared" si="1"/>
        <v>6600</v>
      </c>
      <c r="Q19" s="126">
        <v>1650000</v>
      </c>
    </row>
    <row r="20" spans="2:17" ht="14.25" thickBot="1" x14ac:dyDescent="0.3">
      <c r="B20" s="107" t="s">
        <v>16</v>
      </c>
      <c r="C20" s="108">
        <v>15000</v>
      </c>
      <c r="E20" s="110" t="s">
        <v>19</v>
      </c>
      <c r="F20" s="132">
        <v>3000</v>
      </c>
      <c r="H20" s="107" t="s">
        <v>16</v>
      </c>
      <c r="I20" s="109">
        <v>5500</v>
      </c>
      <c r="K20" s="100" t="s">
        <v>6</v>
      </c>
      <c r="L20" s="101">
        <f t="shared" si="0"/>
        <v>15768</v>
      </c>
      <c r="M20" s="102">
        <v>3942000</v>
      </c>
      <c r="O20" s="119" t="s">
        <v>15</v>
      </c>
      <c r="P20" s="123">
        <f t="shared" si="1"/>
        <v>6251.5360000000001</v>
      </c>
      <c r="Q20" s="126">
        <v>1562884</v>
      </c>
    </row>
    <row r="21" spans="2:17" x14ac:dyDescent="0.25">
      <c r="B21" s="107" t="s">
        <v>17</v>
      </c>
      <c r="C21" s="108">
        <v>19976</v>
      </c>
      <c r="E21" s="54"/>
      <c r="F21" s="54"/>
      <c r="H21" s="107" t="s">
        <v>17</v>
      </c>
      <c r="I21" s="109">
        <v>8407</v>
      </c>
      <c r="K21" s="100" t="s">
        <v>7</v>
      </c>
      <c r="L21" s="101">
        <f t="shared" si="0"/>
        <v>10972</v>
      </c>
      <c r="M21" s="102">
        <v>2743000</v>
      </c>
      <c r="O21" s="119" t="s">
        <v>16</v>
      </c>
      <c r="P21" s="123">
        <f t="shared" si="1"/>
        <v>6908.2759999999998</v>
      </c>
      <c r="Q21" s="126">
        <v>1727069</v>
      </c>
    </row>
    <row r="22" spans="2:17" x14ac:dyDescent="0.25">
      <c r="B22" s="107" t="s">
        <v>18</v>
      </c>
      <c r="C22" s="108">
        <v>20000</v>
      </c>
      <c r="E22" s="54"/>
      <c r="F22" s="54"/>
      <c r="H22" s="107" t="s">
        <v>18</v>
      </c>
      <c r="I22" s="109">
        <v>5000</v>
      </c>
      <c r="K22" s="100" t="s">
        <v>8</v>
      </c>
      <c r="L22" s="101">
        <f t="shared" si="0"/>
        <v>12536.424000000001</v>
      </c>
      <c r="M22" s="102">
        <v>3134106</v>
      </c>
      <c r="O22" s="119" t="s">
        <v>17</v>
      </c>
      <c r="P22" s="123">
        <f t="shared" si="1"/>
        <v>8603.7720000000008</v>
      </c>
      <c r="Q22" s="126">
        <v>2150943</v>
      </c>
    </row>
    <row r="23" spans="2:17" ht="14.25" thickBot="1" x14ac:dyDescent="0.3">
      <c r="B23" s="110" t="s">
        <v>19</v>
      </c>
      <c r="C23" s="133">
        <v>20000</v>
      </c>
      <c r="E23" s="54"/>
      <c r="F23" s="54"/>
      <c r="H23" s="110" t="s">
        <v>19</v>
      </c>
      <c r="I23" s="129">
        <v>8000</v>
      </c>
      <c r="K23" s="100" t="s">
        <v>9</v>
      </c>
      <c r="L23" s="101">
        <f t="shared" si="0"/>
        <v>14400</v>
      </c>
      <c r="M23" s="102">
        <v>3600000</v>
      </c>
      <c r="O23" s="119" t="s">
        <v>18</v>
      </c>
      <c r="P23" s="123">
        <f t="shared" si="1"/>
        <v>12706.556</v>
      </c>
      <c r="Q23" s="126">
        <v>3176639</v>
      </c>
    </row>
    <row r="24" spans="2:17" ht="14.25" thickBot="1" x14ac:dyDescent="0.3">
      <c r="E24" s="54"/>
      <c r="F24" s="54"/>
      <c r="H24" s="54"/>
      <c r="I24" s="54"/>
      <c r="K24" s="100" t="s">
        <v>10</v>
      </c>
      <c r="L24" s="101">
        <f t="shared" si="0"/>
        <v>12820</v>
      </c>
      <c r="M24" s="102">
        <v>3205000</v>
      </c>
      <c r="O24" s="120" t="s">
        <v>19</v>
      </c>
      <c r="P24" s="127">
        <f t="shared" si="1"/>
        <v>10531.644</v>
      </c>
      <c r="Q24" s="128">
        <v>2632911</v>
      </c>
    </row>
    <row r="25" spans="2:17" x14ac:dyDescent="0.25">
      <c r="E25" s="54"/>
      <c r="F25" s="54"/>
      <c r="H25" s="54"/>
      <c r="I25" s="54"/>
      <c r="K25" s="100" t="s">
        <v>11</v>
      </c>
      <c r="L25" s="101">
        <f t="shared" si="0"/>
        <v>14115.987999999999</v>
      </c>
      <c r="M25" s="102">
        <v>3528997</v>
      </c>
    </row>
    <row r="26" spans="2:17" x14ac:dyDescent="0.25">
      <c r="E26" s="54"/>
      <c r="F26" s="54"/>
      <c r="H26" s="54"/>
      <c r="I26" s="54"/>
      <c r="K26" s="100" t="s">
        <v>12</v>
      </c>
      <c r="L26" s="101">
        <f t="shared" si="0"/>
        <v>13916.704</v>
      </c>
      <c r="M26" s="102">
        <v>3479176</v>
      </c>
    </row>
    <row r="27" spans="2:17" x14ac:dyDescent="0.25">
      <c r="E27" s="54"/>
      <c r="F27" s="54"/>
      <c r="H27" s="54"/>
      <c r="I27" s="54"/>
      <c r="K27" s="100" t="s">
        <v>13</v>
      </c>
      <c r="L27" s="101">
        <f t="shared" si="0"/>
        <v>17549.808000000001</v>
      </c>
      <c r="M27" s="102">
        <v>4387452</v>
      </c>
    </row>
    <row r="28" spans="2:17" x14ac:dyDescent="0.25">
      <c r="E28" s="54"/>
      <c r="F28" s="54"/>
      <c r="H28" s="54"/>
      <c r="I28" s="54"/>
      <c r="K28" s="100" t="s">
        <v>14</v>
      </c>
      <c r="L28" s="101">
        <f t="shared" si="0"/>
        <v>14488.008</v>
      </c>
      <c r="M28" s="102">
        <v>3622002</v>
      </c>
    </row>
    <row r="29" spans="2:17" x14ac:dyDescent="0.25">
      <c r="E29" s="54"/>
      <c r="F29" s="54"/>
      <c r="H29" s="54"/>
      <c r="I29" s="54"/>
      <c r="K29" s="100" t="s">
        <v>15</v>
      </c>
      <c r="L29" s="101">
        <f t="shared" si="0"/>
        <v>14774.86</v>
      </c>
      <c r="M29" s="102">
        <v>3693715</v>
      </c>
    </row>
    <row r="30" spans="2:17" x14ac:dyDescent="0.25">
      <c r="E30" s="54"/>
      <c r="F30" s="54"/>
      <c r="H30" s="54"/>
      <c r="I30" s="54"/>
      <c r="K30" s="100" t="s">
        <v>16</v>
      </c>
      <c r="L30" s="101">
        <f t="shared" si="0"/>
        <v>13155.856</v>
      </c>
      <c r="M30" s="102">
        <v>3288964</v>
      </c>
    </row>
    <row r="31" spans="2:17" x14ac:dyDescent="0.25">
      <c r="E31" s="54"/>
      <c r="F31" s="54"/>
      <c r="H31" s="54"/>
      <c r="I31" s="54"/>
      <c r="K31" s="100" t="s">
        <v>17</v>
      </c>
      <c r="L31" s="101">
        <f t="shared" si="0"/>
        <v>18170.331999999999</v>
      </c>
      <c r="M31" s="102">
        <v>4542583</v>
      </c>
    </row>
    <row r="32" spans="2:17" x14ac:dyDescent="0.25">
      <c r="E32" s="54"/>
      <c r="F32" s="54"/>
      <c r="H32" s="54"/>
      <c r="I32" s="54"/>
      <c r="K32" s="100" t="s">
        <v>18</v>
      </c>
      <c r="L32" s="101">
        <f t="shared" si="0"/>
        <v>20851.612000000001</v>
      </c>
      <c r="M32" s="102">
        <v>5212903</v>
      </c>
    </row>
    <row r="33" spans="5:13" ht="14.25" thickBot="1" x14ac:dyDescent="0.3">
      <c r="E33" s="54"/>
      <c r="F33" s="54"/>
      <c r="H33" s="54"/>
      <c r="I33" s="54"/>
      <c r="K33" s="111" t="s">
        <v>19</v>
      </c>
      <c r="L33" s="112">
        <f t="shared" si="0"/>
        <v>19881.972000000002</v>
      </c>
      <c r="M33" s="113">
        <v>4970493</v>
      </c>
    </row>
    <row r="34" spans="5:13" x14ac:dyDescent="0.25">
      <c r="E34" s="54"/>
      <c r="F34" s="54"/>
      <c r="H34" s="54"/>
      <c r="I34" s="54"/>
      <c r="K34"/>
      <c r="L34"/>
      <c r="M34"/>
    </row>
    <row r="35" spans="5:13" x14ac:dyDescent="0.25">
      <c r="E35" s="54"/>
      <c r="F35" s="54"/>
      <c r="H35" s="54"/>
      <c r="I35" s="54"/>
      <c r="K35"/>
      <c r="L35"/>
      <c r="M35"/>
    </row>
    <row r="36" spans="5:13" x14ac:dyDescent="0.25">
      <c r="E36" s="54"/>
      <c r="F36" s="54"/>
      <c r="H36" s="54"/>
      <c r="I36" s="54"/>
      <c r="K36"/>
      <c r="L36"/>
      <c r="M36"/>
    </row>
    <row r="37" spans="5:13" x14ac:dyDescent="0.25">
      <c r="E37" s="54"/>
      <c r="F37" s="54"/>
      <c r="H37" s="54"/>
      <c r="I37" s="54"/>
      <c r="K37"/>
      <c r="L37"/>
      <c r="M37"/>
    </row>
    <row r="38" spans="5:13" x14ac:dyDescent="0.25">
      <c r="E38" s="54"/>
      <c r="F38" s="54"/>
      <c r="H38" s="54"/>
      <c r="I38" s="54"/>
      <c r="K38"/>
      <c r="L38"/>
      <c r="M38"/>
    </row>
    <row r="39" spans="5:13" x14ac:dyDescent="0.25">
      <c r="E39" s="54"/>
      <c r="F39" s="54"/>
      <c r="H39" s="54"/>
      <c r="I39" s="54"/>
      <c r="K39"/>
      <c r="L39"/>
      <c r="M39"/>
    </row>
    <row r="40" spans="5:13" x14ac:dyDescent="0.25">
      <c r="E40" s="54"/>
      <c r="F40" s="54"/>
      <c r="H40" s="54"/>
      <c r="I40" s="54"/>
      <c r="K40"/>
      <c r="L40"/>
      <c r="M40"/>
    </row>
    <row r="41" spans="5:13" x14ac:dyDescent="0.25">
      <c r="E41" s="54"/>
      <c r="F41" s="54"/>
      <c r="H41" s="54"/>
      <c r="I41" s="54"/>
      <c r="K41"/>
      <c r="L41"/>
      <c r="M41"/>
    </row>
    <row r="42" spans="5:13" x14ac:dyDescent="0.25">
      <c r="E42" s="54"/>
      <c r="F42" s="54"/>
      <c r="H42" s="54"/>
      <c r="I42" s="54"/>
      <c r="K42"/>
      <c r="L42"/>
      <c r="M42"/>
    </row>
    <row r="43" spans="5:13" x14ac:dyDescent="0.25">
      <c r="E43" s="54"/>
      <c r="F43" s="54"/>
      <c r="H43" s="54"/>
      <c r="I43" s="54"/>
      <c r="K43"/>
      <c r="L43"/>
      <c r="M43"/>
    </row>
    <row r="44" spans="5:13" x14ac:dyDescent="0.25">
      <c r="E44" s="54"/>
      <c r="F44" s="54"/>
      <c r="H44" s="54"/>
      <c r="I44" s="54"/>
      <c r="K44"/>
      <c r="L44"/>
      <c r="M44"/>
    </row>
    <row r="45" spans="5:13" x14ac:dyDescent="0.25">
      <c r="E45" s="54"/>
      <c r="F45" s="54"/>
      <c r="H45" s="54"/>
      <c r="I45" s="54"/>
      <c r="K45"/>
      <c r="L45"/>
      <c r="M45"/>
    </row>
    <row r="46" spans="5:13" x14ac:dyDescent="0.25">
      <c r="H46" s="54"/>
      <c r="I46" s="54"/>
      <c r="K46"/>
      <c r="L46"/>
      <c r="M46"/>
    </row>
    <row r="47" spans="5:13" x14ac:dyDescent="0.25">
      <c r="H47" s="54"/>
      <c r="I47" s="54"/>
      <c r="K47"/>
      <c r="L47"/>
      <c r="M47"/>
    </row>
    <row r="48" spans="5:13" x14ac:dyDescent="0.25">
      <c r="H48" s="54"/>
      <c r="I48" s="54"/>
      <c r="K48"/>
      <c r="L48"/>
      <c r="M48"/>
    </row>
    <row r="49" spans="11:16" x14ac:dyDescent="0.25">
      <c r="K49"/>
      <c r="L49"/>
      <c r="M49"/>
    </row>
    <row r="50" spans="11:16" x14ac:dyDescent="0.25">
      <c r="K50"/>
      <c r="L50"/>
      <c r="M50"/>
      <c r="P50" s="2"/>
    </row>
    <row r="51" spans="11:16" x14ac:dyDescent="0.25">
      <c r="K51"/>
      <c r="L51"/>
      <c r="M51"/>
      <c r="P51" s="2"/>
    </row>
    <row r="52" spans="11:16" x14ac:dyDescent="0.25">
      <c r="K52"/>
      <c r="L52"/>
      <c r="M52"/>
      <c r="P52" s="2"/>
    </row>
    <row r="53" spans="11:16" x14ac:dyDescent="0.25">
      <c r="K53"/>
      <c r="L53"/>
      <c r="M53"/>
      <c r="P53" s="2"/>
    </row>
    <row r="54" spans="11:16" x14ac:dyDescent="0.25">
      <c r="K54"/>
      <c r="L54"/>
      <c r="M54"/>
      <c r="P54" s="2"/>
    </row>
    <row r="55" spans="11:16" x14ac:dyDescent="0.25">
      <c r="K55"/>
      <c r="L55"/>
      <c r="M55"/>
      <c r="P55" s="2"/>
    </row>
    <row r="56" spans="11:16" x14ac:dyDescent="0.25">
      <c r="K56"/>
      <c r="L56"/>
      <c r="M56"/>
      <c r="P56" s="2"/>
    </row>
    <row r="57" spans="11:16" x14ac:dyDescent="0.25">
      <c r="K57"/>
      <c r="L57"/>
      <c r="M57"/>
      <c r="P57" s="2"/>
    </row>
    <row r="58" spans="11:16" x14ac:dyDescent="0.25">
      <c r="K58"/>
      <c r="L58"/>
      <c r="M58"/>
      <c r="P58" s="2"/>
    </row>
    <row r="59" spans="11:16" x14ac:dyDescent="0.25">
      <c r="P59" s="2"/>
    </row>
    <row r="60" spans="11:16" x14ac:dyDescent="0.25">
      <c r="P60" s="2"/>
    </row>
    <row r="61" spans="11:16" x14ac:dyDescent="0.25">
      <c r="P61" s="2"/>
    </row>
    <row r="62" spans="11:16" x14ac:dyDescent="0.25">
      <c r="P62" s="2"/>
    </row>
    <row r="63" spans="11:16" x14ac:dyDescent="0.25">
      <c r="P63" s="2"/>
    </row>
    <row r="64" spans="11:16" x14ac:dyDescent="0.25">
      <c r="P64" s="2"/>
    </row>
    <row r="65" spans="16:16" x14ac:dyDescent="0.25">
      <c r="P65" s="2"/>
    </row>
    <row r="66" spans="16:16" x14ac:dyDescent="0.25">
      <c r="P66" s="2"/>
    </row>
    <row r="67" spans="16:16" x14ac:dyDescent="0.25">
      <c r="P67" s="2"/>
    </row>
    <row r="68" spans="16:16" x14ac:dyDescent="0.25">
      <c r="P68" s="2"/>
    </row>
    <row r="69" spans="16:16" x14ac:dyDescent="0.25">
      <c r="P69" s="2"/>
    </row>
    <row r="70" spans="16:16" x14ac:dyDescent="0.25">
      <c r="P70" s="2"/>
    </row>
    <row r="71" spans="16:16" x14ac:dyDescent="0.25">
      <c r="P71" s="2"/>
    </row>
    <row r="72" spans="16:16" x14ac:dyDescent="0.25">
      <c r="P72" s="2"/>
    </row>
    <row r="73" spans="16:16" x14ac:dyDescent="0.25">
      <c r="P73" s="2"/>
    </row>
    <row r="74" spans="16:16" x14ac:dyDescent="0.25">
      <c r="P74" s="2"/>
    </row>
    <row r="75" spans="16:16" x14ac:dyDescent="0.25">
      <c r="P75" s="2"/>
    </row>
    <row r="76" spans="16:16" x14ac:dyDescent="0.25">
      <c r="P76" s="2"/>
    </row>
    <row r="77" spans="16:16" x14ac:dyDescent="0.25">
      <c r="P77" s="2"/>
    </row>
    <row r="78" spans="16:16" x14ac:dyDescent="0.25">
      <c r="P78" s="2"/>
    </row>
    <row r="79" spans="16:16" x14ac:dyDescent="0.25">
      <c r="P79" s="2"/>
    </row>
    <row r="80" spans="16:16" x14ac:dyDescent="0.25">
      <c r="P80" s="2"/>
    </row>
    <row r="81" spans="16:16" x14ac:dyDescent="0.25">
      <c r="P81" s="2"/>
    </row>
    <row r="82" spans="16:16" x14ac:dyDescent="0.25">
      <c r="P82" s="2"/>
    </row>
    <row r="83" spans="16:16" x14ac:dyDescent="0.25">
      <c r="P83" s="2"/>
    </row>
    <row r="84" spans="16:16" x14ac:dyDescent="0.25">
      <c r="P84" s="2"/>
    </row>
    <row r="85" spans="16:16" x14ac:dyDescent="0.25">
      <c r="P85" s="2"/>
    </row>
    <row r="86" spans="16:16" x14ac:dyDescent="0.25">
      <c r="P86" s="2"/>
    </row>
    <row r="87" spans="16:16" x14ac:dyDescent="0.25">
      <c r="P87" s="2"/>
    </row>
    <row r="88" spans="16:16" x14ac:dyDescent="0.25">
      <c r="P88" s="2"/>
    </row>
    <row r="89" spans="16:16" x14ac:dyDescent="0.25">
      <c r="P89" s="2"/>
    </row>
    <row r="90" spans="16:16" x14ac:dyDescent="0.25">
      <c r="P90" s="2"/>
    </row>
    <row r="91" spans="16:16" x14ac:dyDescent="0.25">
      <c r="P91" s="2"/>
    </row>
    <row r="92" spans="16:16" x14ac:dyDescent="0.25">
      <c r="P92" s="2"/>
    </row>
    <row r="93" spans="16:16" x14ac:dyDescent="0.25">
      <c r="P93" s="2"/>
    </row>
    <row r="94" spans="16:16" x14ac:dyDescent="0.25">
      <c r="P94" s="2"/>
    </row>
    <row r="95" spans="16:16" x14ac:dyDescent="0.25">
      <c r="P95" s="2"/>
    </row>
    <row r="96" spans="16:16" x14ac:dyDescent="0.25">
      <c r="P96" s="2"/>
    </row>
    <row r="97" spans="16:16" x14ac:dyDescent="0.25">
      <c r="P97" s="2"/>
    </row>
    <row r="98" spans="16:16" x14ac:dyDescent="0.25">
      <c r="P98" s="2"/>
    </row>
    <row r="99" spans="16:16" x14ac:dyDescent="0.25">
      <c r="P99" s="2"/>
    </row>
    <row r="100" spans="16:16" x14ac:dyDescent="0.25">
      <c r="P100" s="2"/>
    </row>
    <row r="101" spans="16:16" x14ac:dyDescent="0.25">
      <c r="P101" s="2"/>
    </row>
    <row r="102" spans="16:16" x14ac:dyDescent="0.25">
      <c r="P102" s="2"/>
    </row>
    <row r="103" spans="16:16" x14ac:dyDescent="0.25">
      <c r="P103" s="2"/>
    </row>
    <row r="104" spans="16:16" x14ac:dyDescent="0.25">
      <c r="P104" s="2"/>
    </row>
    <row r="105" spans="16:16" x14ac:dyDescent="0.25">
      <c r="P105" s="2"/>
    </row>
    <row r="106" spans="16:16" x14ac:dyDescent="0.25">
      <c r="P106" s="2"/>
    </row>
    <row r="107" spans="16:16" x14ac:dyDescent="0.25">
      <c r="P107" s="2"/>
    </row>
    <row r="108" spans="16:16" x14ac:dyDescent="0.25">
      <c r="P108" s="2"/>
    </row>
    <row r="109" spans="16:16" x14ac:dyDescent="0.25">
      <c r="P109" s="2"/>
    </row>
    <row r="110" spans="16:16" x14ac:dyDescent="0.25">
      <c r="P110" s="2"/>
    </row>
    <row r="111" spans="16:16" x14ac:dyDescent="0.25">
      <c r="P111" s="2"/>
    </row>
    <row r="112" spans="16:16" x14ac:dyDescent="0.25">
      <c r="P112" s="2"/>
    </row>
    <row r="113" spans="16:16" x14ac:dyDescent="0.25">
      <c r="P113" s="2"/>
    </row>
    <row r="114" spans="16:16" x14ac:dyDescent="0.25">
      <c r="P114" s="2"/>
    </row>
    <row r="115" spans="16:16" x14ac:dyDescent="0.25">
      <c r="P115" s="2"/>
    </row>
    <row r="116" spans="16:16" x14ac:dyDescent="0.25">
      <c r="P116" s="2"/>
    </row>
    <row r="117" spans="16:16" x14ac:dyDescent="0.25">
      <c r="P117" s="2"/>
    </row>
    <row r="118" spans="16:16" x14ac:dyDescent="0.25">
      <c r="P118" s="2"/>
    </row>
    <row r="119" spans="16:16" x14ac:dyDescent="0.25">
      <c r="P119" s="2"/>
    </row>
    <row r="120" spans="16:16" x14ac:dyDescent="0.25">
      <c r="P120" s="2"/>
    </row>
    <row r="121" spans="16:16" x14ac:dyDescent="0.25">
      <c r="P121" s="2"/>
    </row>
    <row r="122" spans="16:16" x14ac:dyDescent="0.25">
      <c r="P122" s="2"/>
    </row>
    <row r="123" spans="16:16" x14ac:dyDescent="0.25">
      <c r="P123" s="2"/>
    </row>
    <row r="124" spans="16:16" x14ac:dyDescent="0.25">
      <c r="P124" s="2"/>
    </row>
    <row r="125" spans="16:16" x14ac:dyDescent="0.25">
      <c r="P125" s="2"/>
    </row>
    <row r="126" spans="16:16" x14ac:dyDescent="0.25">
      <c r="P126" s="2"/>
    </row>
    <row r="127" spans="16:16" x14ac:dyDescent="0.25">
      <c r="P127" s="2"/>
    </row>
    <row r="128" spans="16:16" x14ac:dyDescent="0.25">
      <c r="P128" s="2"/>
    </row>
    <row r="129" spans="16:16" x14ac:dyDescent="0.25">
      <c r="P129" s="2"/>
    </row>
    <row r="130" spans="16:16" x14ac:dyDescent="0.25">
      <c r="P130" s="2"/>
    </row>
    <row r="131" spans="16:16" x14ac:dyDescent="0.25">
      <c r="P131" s="2"/>
    </row>
    <row r="132" spans="16:16" x14ac:dyDescent="0.25">
      <c r="P132" s="2"/>
    </row>
    <row r="133" spans="16:16" x14ac:dyDescent="0.25">
      <c r="P133" s="2"/>
    </row>
    <row r="134" spans="16:16" x14ac:dyDescent="0.25">
      <c r="P134" s="2"/>
    </row>
    <row r="135" spans="16:16" x14ac:dyDescent="0.25">
      <c r="P135" s="2"/>
    </row>
    <row r="136" spans="16:16" x14ac:dyDescent="0.25">
      <c r="P136" s="2"/>
    </row>
    <row r="137" spans="16:16" x14ac:dyDescent="0.25">
      <c r="P137" s="2"/>
    </row>
    <row r="138" spans="16:16" x14ac:dyDescent="0.25">
      <c r="P138" s="2"/>
    </row>
    <row r="139" spans="16:16" x14ac:dyDescent="0.25">
      <c r="P139" s="2"/>
    </row>
    <row r="140" spans="16:16" x14ac:dyDescent="0.25">
      <c r="P140" s="2"/>
    </row>
    <row r="141" spans="16:16" x14ac:dyDescent="0.25">
      <c r="P141" s="2"/>
    </row>
    <row r="142" spans="16:16" x14ac:dyDescent="0.25">
      <c r="P142" s="2"/>
    </row>
    <row r="143" spans="16:16" x14ac:dyDescent="0.25">
      <c r="P143" s="2"/>
    </row>
    <row r="144" spans="16:16" x14ac:dyDescent="0.25">
      <c r="P144" s="2"/>
    </row>
    <row r="145" spans="16:16" x14ac:dyDescent="0.25">
      <c r="P145" s="2"/>
    </row>
    <row r="146" spans="16:16" x14ac:dyDescent="0.25">
      <c r="P146" s="2"/>
    </row>
    <row r="147" spans="16:16" x14ac:dyDescent="0.25">
      <c r="P147" s="2"/>
    </row>
    <row r="148" spans="16:16" x14ac:dyDescent="0.25">
      <c r="P148" s="2"/>
    </row>
    <row r="149" spans="16:16" x14ac:dyDescent="0.25">
      <c r="P149" s="2"/>
    </row>
    <row r="150" spans="16:16" x14ac:dyDescent="0.25">
      <c r="P150" s="2"/>
    </row>
    <row r="151" spans="16:16" x14ac:dyDescent="0.25">
      <c r="P151" s="2"/>
    </row>
    <row r="152" spans="16:16" x14ac:dyDescent="0.25">
      <c r="P152" s="2"/>
    </row>
    <row r="153" spans="16:16" x14ac:dyDescent="0.25">
      <c r="P153" s="2"/>
    </row>
    <row r="154" spans="16:16" x14ac:dyDescent="0.25">
      <c r="P154" s="2"/>
    </row>
    <row r="155" spans="16:16" x14ac:dyDescent="0.25">
      <c r="P155" s="2"/>
    </row>
    <row r="156" spans="16:16" x14ac:dyDescent="0.25">
      <c r="P156" s="2"/>
    </row>
    <row r="157" spans="16:16" x14ac:dyDescent="0.25">
      <c r="P157" s="2"/>
    </row>
    <row r="158" spans="16:16" x14ac:dyDescent="0.25">
      <c r="P158" s="2"/>
    </row>
    <row r="159" spans="16:16" x14ac:dyDescent="0.25">
      <c r="P159" s="2"/>
    </row>
    <row r="160" spans="16:16" x14ac:dyDescent="0.25">
      <c r="P160" s="2"/>
    </row>
    <row r="161" spans="16:16" x14ac:dyDescent="0.25">
      <c r="P161" s="2"/>
    </row>
    <row r="162" spans="16:16" x14ac:dyDescent="0.25">
      <c r="P162" s="2"/>
    </row>
    <row r="163" spans="16:16" x14ac:dyDescent="0.25">
      <c r="P163" s="2"/>
    </row>
    <row r="164" spans="16:16" x14ac:dyDescent="0.25">
      <c r="P164" s="2"/>
    </row>
    <row r="165" spans="16:16" x14ac:dyDescent="0.25">
      <c r="P165" s="2"/>
    </row>
    <row r="166" spans="16:16" x14ac:dyDescent="0.25">
      <c r="P166" s="2"/>
    </row>
    <row r="167" spans="16:16" x14ac:dyDescent="0.25">
      <c r="P167" s="2"/>
    </row>
    <row r="168" spans="16:16" x14ac:dyDescent="0.25">
      <c r="P168" s="2"/>
    </row>
    <row r="169" spans="16:16" x14ac:dyDescent="0.25">
      <c r="P169" s="2"/>
    </row>
    <row r="170" spans="16:16" x14ac:dyDescent="0.25">
      <c r="P170" s="2"/>
    </row>
    <row r="171" spans="16:16" x14ac:dyDescent="0.25">
      <c r="P171" s="2"/>
    </row>
    <row r="172" spans="16:16" x14ac:dyDescent="0.25">
      <c r="P172" s="2"/>
    </row>
    <row r="173" spans="16:16" x14ac:dyDescent="0.25">
      <c r="P173" s="2"/>
    </row>
    <row r="174" spans="16:16" x14ac:dyDescent="0.25">
      <c r="P174" s="2"/>
    </row>
    <row r="175" spans="16:16" x14ac:dyDescent="0.25">
      <c r="P175" s="2"/>
    </row>
    <row r="176" spans="16:16" x14ac:dyDescent="0.25">
      <c r="P176" s="2"/>
    </row>
    <row r="177" spans="16:16" x14ac:dyDescent="0.25">
      <c r="P177" s="2"/>
    </row>
    <row r="178" spans="16:16" x14ac:dyDescent="0.25">
      <c r="P178" s="2"/>
    </row>
    <row r="179" spans="16:16" x14ac:dyDescent="0.25">
      <c r="P179" s="2"/>
    </row>
    <row r="180" spans="16:16" x14ac:dyDescent="0.25">
      <c r="P180" s="2"/>
    </row>
    <row r="181" spans="16:16" x14ac:dyDescent="0.25">
      <c r="P181" s="2"/>
    </row>
    <row r="182" spans="16:16" x14ac:dyDescent="0.25">
      <c r="P182" s="2"/>
    </row>
    <row r="183" spans="16:16" x14ac:dyDescent="0.25">
      <c r="P183" s="2"/>
    </row>
    <row r="184" spans="16:16" x14ac:dyDescent="0.25">
      <c r="P184" s="2"/>
    </row>
    <row r="185" spans="16:16" x14ac:dyDescent="0.25">
      <c r="P185" s="2"/>
    </row>
    <row r="186" spans="16:16" x14ac:dyDescent="0.25">
      <c r="P186" s="2"/>
    </row>
    <row r="187" spans="16:16" x14ac:dyDescent="0.25">
      <c r="P187" s="2"/>
    </row>
    <row r="188" spans="16:16" x14ac:dyDescent="0.25">
      <c r="P188" s="2"/>
    </row>
    <row r="189" spans="16:16" x14ac:dyDescent="0.25">
      <c r="P189" s="2"/>
    </row>
    <row r="190" spans="16:16" x14ac:dyDescent="0.25">
      <c r="P190" s="2"/>
    </row>
    <row r="191" spans="16:16" x14ac:dyDescent="0.25">
      <c r="P191" s="2"/>
    </row>
    <row r="192" spans="16:16" x14ac:dyDescent="0.25">
      <c r="P192" s="2"/>
    </row>
    <row r="193" spans="16:16" x14ac:dyDescent="0.25">
      <c r="P193" s="2"/>
    </row>
    <row r="194" spans="16:16" x14ac:dyDescent="0.25">
      <c r="P194" s="2"/>
    </row>
    <row r="195" spans="16:16" x14ac:dyDescent="0.25">
      <c r="P195" s="2"/>
    </row>
    <row r="196" spans="16:16" x14ac:dyDescent="0.25">
      <c r="P196" s="2"/>
    </row>
    <row r="197" spans="16:16" x14ac:dyDescent="0.25">
      <c r="P197" s="2"/>
    </row>
    <row r="198" spans="16:16" x14ac:dyDescent="0.25">
      <c r="P198" s="2"/>
    </row>
    <row r="199" spans="16:16" x14ac:dyDescent="0.25">
      <c r="P199" s="2"/>
    </row>
    <row r="200" spans="16:16" x14ac:dyDescent="0.25">
      <c r="P200" s="2"/>
    </row>
    <row r="201" spans="16:16" x14ac:dyDescent="0.25">
      <c r="P201" s="2"/>
    </row>
    <row r="202" spans="16:16" x14ac:dyDescent="0.25">
      <c r="P202" s="2"/>
    </row>
    <row r="203" spans="16:16" x14ac:dyDescent="0.25">
      <c r="P203" s="2"/>
    </row>
    <row r="204" spans="16:16" x14ac:dyDescent="0.25">
      <c r="P204" s="2"/>
    </row>
    <row r="205" spans="16:16" x14ac:dyDescent="0.25">
      <c r="P205" s="2"/>
    </row>
    <row r="206" spans="16:16" x14ac:dyDescent="0.25">
      <c r="P206" s="2"/>
    </row>
    <row r="207" spans="16:16" x14ac:dyDescent="0.25">
      <c r="P207" s="2"/>
    </row>
    <row r="208" spans="16:16" x14ac:dyDescent="0.25">
      <c r="P208" s="2"/>
    </row>
    <row r="209" spans="16:16" x14ac:dyDescent="0.25">
      <c r="P209" s="2"/>
    </row>
    <row r="210" spans="16:16" x14ac:dyDescent="0.25">
      <c r="P210" s="2"/>
    </row>
    <row r="211" spans="16:16" x14ac:dyDescent="0.25">
      <c r="P211" s="2"/>
    </row>
    <row r="212" spans="16:16" x14ac:dyDescent="0.25">
      <c r="P212" s="2"/>
    </row>
    <row r="213" spans="16:16" x14ac:dyDescent="0.25">
      <c r="P213" s="2"/>
    </row>
    <row r="214" spans="16:16" x14ac:dyDescent="0.25">
      <c r="P214" s="2"/>
    </row>
    <row r="215" spans="16:16" x14ac:dyDescent="0.25">
      <c r="P215" s="2"/>
    </row>
    <row r="216" spans="16:16" x14ac:dyDescent="0.25">
      <c r="P216" s="2"/>
    </row>
    <row r="217" spans="16:16" x14ac:dyDescent="0.25">
      <c r="P217" s="2"/>
    </row>
    <row r="218" spans="16:16" x14ac:dyDescent="0.25">
      <c r="P218" s="2"/>
    </row>
    <row r="219" spans="16:16" x14ac:dyDescent="0.25">
      <c r="P219" s="2"/>
    </row>
    <row r="220" spans="16:16" x14ac:dyDescent="0.25">
      <c r="P220" s="2"/>
    </row>
    <row r="221" spans="16:16" x14ac:dyDescent="0.25">
      <c r="P221" s="2"/>
    </row>
    <row r="222" spans="16:16" x14ac:dyDescent="0.25">
      <c r="P222" s="2"/>
    </row>
    <row r="223" spans="16:16" x14ac:dyDescent="0.25">
      <c r="P223" s="2"/>
    </row>
    <row r="224" spans="16:16" x14ac:dyDescent="0.25">
      <c r="P224" s="2"/>
    </row>
    <row r="225" spans="16:16" x14ac:dyDescent="0.25">
      <c r="P225" s="2"/>
    </row>
    <row r="226" spans="16:16" x14ac:dyDescent="0.25">
      <c r="P226" s="2"/>
    </row>
    <row r="227" spans="16:16" x14ac:dyDescent="0.25">
      <c r="P227" s="2"/>
    </row>
    <row r="228" spans="16:16" x14ac:dyDescent="0.25">
      <c r="P228" s="2"/>
    </row>
    <row r="229" spans="16:16" x14ac:dyDescent="0.25">
      <c r="P229" s="2"/>
    </row>
    <row r="230" spans="16:16" x14ac:dyDescent="0.25">
      <c r="P230" s="2"/>
    </row>
    <row r="231" spans="16:16" x14ac:dyDescent="0.25">
      <c r="P231" s="2"/>
    </row>
    <row r="232" spans="16:16" x14ac:dyDescent="0.25">
      <c r="P232" s="2"/>
    </row>
    <row r="233" spans="16:16" x14ac:dyDescent="0.25">
      <c r="P233" s="2"/>
    </row>
    <row r="234" spans="16:16" x14ac:dyDescent="0.25">
      <c r="P234" s="2"/>
    </row>
    <row r="235" spans="16:16" x14ac:dyDescent="0.25">
      <c r="P235" s="2"/>
    </row>
    <row r="236" spans="16:16" x14ac:dyDescent="0.25">
      <c r="P236" s="2"/>
    </row>
    <row r="237" spans="16:16" x14ac:dyDescent="0.25">
      <c r="P237" s="2"/>
    </row>
    <row r="238" spans="16:16" x14ac:dyDescent="0.25">
      <c r="P238" s="2"/>
    </row>
    <row r="239" spans="16:16" x14ac:dyDescent="0.25">
      <c r="P239" s="2"/>
    </row>
    <row r="240" spans="16:16" x14ac:dyDescent="0.25">
      <c r="P240" s="2"/>
    </row>
    <row r="241" spans="16:16" x14ac:dyDescent="0.25">
      <c r="P241" s="2"/>
    </row>
    <row r="242" spans="16:16" x14ac:dyDescent="0.25">
      <c r="P242" s="2"/>
    </row>
    <row r="243" spans="16:16" x14ac:dyDescent="0.25">
      <c r="P243" s="2"/>
    </row>
    <row r="244" spans="16:16" x14ac:dyDescent="0.25">
      <c r="P244" s="2"/>
    </row>
    <row r="245" spans="16:16" x14ac:dyDescent="0.25">
      <c r="P245" s="2"/>
    </row>
    <row r="246" spans="16:16" x14ac:dyDescent="0.25">
      <c r="P246" s="2"/>
    </row>
    <row r="247" spans="16:16" x14ac:dyDescent="0.25">
      <c r="P247" s="2"/>
    </row>
    <row r="248" spans="16:16" x14ac:dyDescent="0.25">
      <c r="P248" s="2"/>
    </row>
    <row r="249" spans="16:16" x14ac:dyDescent="0.25">
      <c r="P249" s="2"/>
    </row>
    <row r="250" spans="16:16" x14ac:dyDescent="0.25">
      <c r="P250" s="2"/>
    </row>
    <row r="251" spans="16:16" x14ac:dyDescent="0.25">
      <c r="P251" s="2"/>
    </row>
    <row r="252" spans="16:16" x14ac:dyDescent="0.25">
      <c r="P252" s="2"/>
    </row>
    <row r="253" spans="16:16" x14ac:dyDescent="0.25">
      <c r="P253" s="2"/>
    </row>
    <row r="254" spans="16:16" x14ac:dyDescent="0.25">
      <c r="P254" s="2"/>
    </row>
    <row r="255" spans="16:16" x14ac:dyDescent="0.25">
      <c r="P255" s="2"/>
    </row>
    <row r="256" spans="16:16" x14ac:dyDescent="0.25">
      <c r="P256" s="2"/>
    </row>
    <row r="257" spans="16:16" x14ac:dyDescent="0.25">
      <c r="P257" s="2"/>
    </row>
    <row r="258" spans="16:16" x14ac:dyDescent="0.25">
      <c r="P258" s="2"/>
    </row>
    <row r="259" spans="16:16" x14ac:dyDescent="0.25">
      <c r="P259" s="2"/>
    </row>
    <row r="260" spans="16:16" x14ac:dyDescent="0.25">
      <c r="P260" s="2"/>
    </row>
    <row r="261" spans="16:16" x14ac:dyDescent="0.25">
      <c r="P261" s="2"/>
    </row>
    <row r="262" spans="16:16" x14ac:dyDescent="0.25">
      <c r="P262" s="2"/>
    </row>
    <row r="263" spans="16:16" x14ac:dyDescent="0.25">
      <c r="P263" s="2"/>
    </row>
    <row r="264" spans="16:16" x14ac:dyDescent="0.25">
      <c r="P264" s="2"/>
    </row>
    <row r="265" spans="16:16" x14ac:dyDescent="0.25">
      <c r="P265" s="2"/>
    </row>
    <row r="266" spans="16:16" x14ac:dyDescent="0.25">
      <c r="P266" s="2"/>
    </row>
    <row r="267" spans="16:16" x14ac:dyDescent="0.25">
      <c r="P267" s="2"/>
    </row>
    <row r="268" spans="16:16" x14ac:dyDescent="0.25">
      <c r="P268" s="2"/>
    </row>
    <row r="269" spans="16:16" x14ac:dyDescent="0.25">
      <c r="P269" s="2"/>
    </row>
    <row r="270" spans="16:16" x14ac:dyDescent="0.25">
      <c r="P270" s="2"/>
    </row>
    <row r="271" spans="16:16" x14ac:dyDescent="0.25">
      <c r="P271" s="2"/>
    </row>
    <row r="272" spans="16:16" x14ac:dyDescent="0.25">
      <c r="P272" s="2"/>
    </row>
    <row r="273" spans="16:16" x14ac:dyDescent="0.25">
      <c r="P273" s="2"/>
    </row>
    <row r="274" spans="16:16" x14ac:dyDescent="0.25">
      <c r="P274" s="2"/>
    </row>
    <row r="275" spans="16:16" x14ac:dyDescent="0.25">
      <c r="P275" s="2"/>
    </row>
    <row r="276" spans="16:16" x14ac:dyDescent="0.25">
      <c r="P276" s="2"/>
    </row>
    <row r="277" spans="16:16" x14ac:dyDescent="0.25">
      <c r="P277" s="2"/>
    </row>
    <row r="278" spans="16:16" x14ac:dyDescent="0.25">
      <c r="P278" s="2"/>
    </row>
    <row r="279" spans="16:16" x14ac:dyDescent="0.25">
      <c r="P279" s="2"/>
    </row>
    <row r="280" spans="16:16" x14ac:dyDescent="0.25">
      <c r="P280" s="2"/>
    </row>
    <row r="281" spans="16:16" x14ac:dyDescent="0.25">
      <c r="P281" s="2"/>
    </row>
    <row r="282" spans="16:16" x14ac:dyDescent="0.25">
      <c r="P282" s="2"/>
    </row>
    <row r="283" spans="16:16" x14ac:dyDescent="0.25">
      <c r="P283" s="2"/>
    </row>
    <row r="284" spans="16:16" x14ac:dyDescent="0.25">
      <c r="P284" s="2"/>
    </row>
    <row r="285" spans="16:16" x14ac:dyDescent="0.25">
      <c r="P285" s="2"/>
    </row>
    <row r="286" spans="16:16" x14ac:dyDescent="0.25">
      <c r="P286" s="2"/>
    </row>
    <row r="287" spans="16:16" x14ac:dyDescent="0.25">
      <c r="P287" s="2"/>
    </row>
    <row r="288" spans="16:16" x14ac:dyDescent="0.25">
      <c r="P288" s="2"/>
    </row>
    <row r="289" spans="16:16" x14ac:dyDescent="0.25">
      <c r="P289" s="2"/>
    </row>
    <row r="290" spans="16:16" x14ac:dyDescent="0.25">
      <c r="P290" s="2"/>
    </row>
    <row r="291" spans="16:16" x14ac:dyDescent="0.25">
      <c r="P291" s="2"/>
    </row>
    <row r="292" spans="16:16" x14ac:dyDescent="0.25">
      <c r="P292" s="2"/>
    </row>
    <row r="293" spans="16:16" x14ac:dyDescent="0.25">
      <c r="P293" s="2"/>
    </row>
    <row r="294" spans="16:16" x14ac:dyDescent="0.25">
      <c r="P294" s="2"/>
    </row>
    <row r="295" spans="16:16" x14ac:dyDescent="0.25">
      <c r="P295" s="2"/>
    </row>
    <row r="296" spans="16:16" x14ac:dyDescent="0.25">
      <c r="P296" s="2"/>
    </row>
    <row r="297" spans="16:16" x14ac:dyDescent="0.25">
      <c r="P297" s="2"/>
    </row>
    <row r="298" spans="16:16" x14ac:dyDescent="0.25">
      <c r="P298" s="2"/>
    </row>
    <row r="299" spans="16:16" x14ac:dyDescent="0.25">
      <c r="P299" s="2"/>
    </row>
    <row r="300" spans="16:16" x14ac:dyDescent="0.25">
      <c r="P300" s="2"/>
    </row>
    <row r="301" spans="16:16" x14ac:dyDescent="0.25">
      <c r="P301" s="2"/>
    </row>
    <row r="302" spans="16:16" x14ac:dyDescent="0.25">
      <c r="P302" s="2"/>
    </row>
    <row r="303" spans="16:16" x14ac:dyDescent="0.25">
      <c r="P303" s="2"/>
    </row>
    <row r="304" spans="16:16" x14ac:dyDescent="0.25">
      <c r="P304" s="2"/>
    </row>
    <row r="305" spans="16:16" x14ac:dyDescent="0.25">
      <c r="P305" s="2"/>
    </row>
    <row r="306" spans="16:16" x14ac:dyDescent="0.25">
      <c r="P306" s="2"/>
    </row>
    <row r="307" spans="16:16" x14ac:dyDescent="0.25">
      <c r="P307" s="2"/>
    </row>
    <row r="308" spans="16:16" x14ac:dyDescent="0.25">
      <c r="P308" s="2"/>
    </row>
    <row r="309" spans="16:16" x14ac:dyDescent="0.25">
      <c r="P309" s="2"/>
    </row>
    <row r="310" spans="16:16" x14ac:dyDescent="0.25">
      <c r="P310" s="2"/>
    </row>
    <row r="311" spans="16:16" x14ac:dyDescent="0.25">
      <c r="P311" s="2"/>
    </row>
    <row r="312" spans="16:16" x14ac:dyDescent="0.25">
      <c r="P312" s="2"/>
    </row>
    <row r="313" spans="16:16" x14ac:dyDescent="0.25">
      <c r="P313" s="2"/>
    </row>
    <row r="314" spans="16:16" x14ac:dyDescent="0.25">
      <c r="P314" s="2"/>
    </row>
    <row r="315" spans="16:16" x14ac:dyDescent="0.25">
      <c r="P315" s="2"/>
    </row>
    <row r="316" spans="16:16" x14ac:dyDescent="0.25">
      <c r="P316" s="2"/>
    </row>
    <row r="317" spans="16:16" x14ac:dyDescent="0.25">
      <c r="P317" s="2"/>
    </row>
    <row r="318" spans="16:16" x14ac:dyDescent="0.25">
      <c r="P318" s="2"/>
    </row>
    <row r="319" spans="16:16" x14ac:dyDescent="0.25">
      <c r="P319" s="2"/>
    </row>
    <row r="320" spans="16:16" x14ac:dyDescent="0.25">
      <c r="P320" s="2"/>
    </row>
    <row r="321" spans="16:16" x14ac:dyDescent="0.25">
      <c r="P321" s="2"/>
    </row>
    <row r="322" spans="16:16" x14ac:dyDescent="0.25">
      <c r="P322" s="2"/>
    </row>
    <row r="323" spans="16:16" x14ac:dyDescent="0.25">
      <c r="P323" s="2"/>
    </row>
    <row r="324" spans="16:16" x14ac:dyDescent="0.25">
      <c r="P324" s="2"/>
    </row>
    <row r="325" spans="16:16" x14ac:dyDescent="0.25">
      <c r="P325" s="2"/>
    </row>
    <row r="326" spans="16:16" x14ac:dyDescent="0.25">
      <c r="P326" s="2"/>
    </row>
    <row r="327" spans="16:16" x14ac:dyDescent="0.25">
      <c r="P327" s="2"/>
    </row>
    <row r="328" spans="16:16" x14ac:dyDescent="0.25">
      <c r="P328" s="2"/>
    </row>
    <row r="329" spans="16:16" x14ac:dyDescent="0.25">
      <c r="P329" s="2"/>
    </row>
    <row r="330" spans="16:16" x14ac:dyDescent="0.25">
      <c r="P330" s="2"/>
    </row>
    <row r="331" spans="16:16" x14ac:dyDescent="0.25">
      <c r="P331" s="2"/>
    </row>
    <row r="332" spans="16:16" x14ac:dyDescent="0.25">
      <c r="P332" s="2"/>
    </row>
    <row r="333" spans="16:16" x14ac:dyDescent="0.25">
      <c r="P333" s="2"/>
    </row>
    <row r="334" spans="16:16" x14ac:dyDescent="0.25">
      <c r="P334" s="2"/>
    </row>
    <row r="335" spans="16:16" x14ac:dyDescent="0.25">
      <c r="P335" s="2"/>
    </row>
    <row r="336" spans="16:16" x14ac:dyDescent="0.25">
      <c r="P336" s="2"/>
    </row>
    <row r="337" spans="16:16" x14ac:dyDescent="0.25">
      <c r="P337" s="2"/>
    </row>
    <row r="338" spans="16:16" x14ac:dyDescent="0.25">
      <c r="P338" s="2"/>
    </row>
    <row r="339" spans="16:16" x14ac:dyDescent="0.25">
      <c r="P339" s="2"/>
    </row>
    <row r="340" spans="16:16" x14ac:dyDescent="0.25">
      <c r="P340" s="2"/>
    </row>
    <row r="341" spans="16:16" x14ac:dyDescent="0.25">
      <c r="P341" s="2"/>
    </row>
    <row r="342" spans="16:16" x14ac:dyDescent="0.25">
      <c r="P342" s="2"/>
    </row>
    <row r="343" spans="16:16" x14ac:dyDescent="0.25">
      <c r="P343" s="2"/>
    </row>
    <row r="344" spans="16:16" x14ac:dyDescent="0.25">
      <c r="P344" s="2"/>
    </row>
    <row r="345" spans="16:16" x14ac:dyDescent="0.25">
      <c r="P345" s="2"/>
    </row>
    <row r="346" spans="16:16" x14ac:dyDescent="0.25">
      <c r="P346" s="2"/>
    </row>
    <row r="347" spans="16:16" x14ac:dyDescent="0.25">
      <c r="P347" s="2"/>
    </row>
    <row r="348" spans="16:16" x14ac:dyDescent="0.25">
      <c r="P348" s="2"/>
    </row>
    <row r="349" spans="16:16" x14ac:dyDescent="0.25">
      <c r="P349" s="2"/>
    </row>
    <row r="350" spans="16:16" x14ac:dyDescent="0.25">
      <c r="P350" s="2"/>
    </row>
    <row r="351" spans="16:16" x14ac:dyDescent="0.25">
      <c r="P351" s="2"/>
    </row>
    <row r="352" spans="16:16" x14ac:dyDescent="0.25">
      <c r="P352" s="2"/>
    </row>
    <row r="353" spans="16:16" x14ac:dyDescent="0.25">
      <c r="P353" s="2"/>
    </row>
    <row r="354" spans="16:16" x14ac:dyDescent="0.25">
      <c r="P354" s="2"/>
    </row>
    <row r="355" spans="16:16" x14ac:dyDescent="0.25">
      <c r="P355" s="2"/>
    </row>
    <row r="356" spans="16:16" x14ac:dyDescent="0.25">
      <c r="P356" s="2"/>
    </row>
    <row r="357" spans="16:16" x14ac:dyDescent="0.25">
      <c r="P357" s="2"/>
    </row>
    <row r="358" spans="16:16" x14ac:dyDescent="0.25">
      <c r="P358" s="2"/>
    </row>
    <row r="359" spans="16:16" x14ac:dyDescent="0.25">
      <c r="P359" s="2"/>
    </row>
    <row r="360" spans="16:16" x14ac:dyDescent="0.25">
      <c r="P360" s="2"/>
    </row>
    <row r="361" spans="16:16" x14ac:dyDescent="0.25">
      <c r="P361" s="2"/>
    </row>
    <row r="362" spans="16:16" x14ac:dyDescent="0.25">
      <c r="P362" s="2"/>
    </row>
    <row r="363" spans="16:16" x14ac:dyDescent="0.25">
      <c r="P363" s="2"/>
    </row>
    <row r="364" spans="16:16" x14ac:dyDescent="0.25">
      <c r="P364" s="2"/>
    </row>
    <row r="365" spans="16:16" x14ac:dyDescent="0.25">
      <c r="P365" s="2"/>
    </row>
    <row r="366" spans="16:16" x14ac:dyDescent="0.25">
      <c r="P366" s="2"/>
    </row>
    <row r="367" spans="16:16" x14ac:dyDescent="0.25">
      <c r="P367" s="2"/>
    </row>
    <row r="368" spans="16:16" x14ac:dyDescent="0.25">
      <c r="P368" s="2"/>
    </row>
    <row r="369" spans="16:16" x14ac:dyDescent="0.25">
      <c r="P369" s="2"/>
    </row>
    <row r="370" spans="16:16" x14ac:dyDescent="0.25">
      <c r="P370" s="2"/>
    </row>
    <row r="371" spans="16:16" x14ac:dyDescent="0.25">
      <c r="P371" s="2"/>
    </row>
    <row r="372" spans="16:16" x14ac:dyDescent="0.25">
      <c r="P372" s="2"/>
    </row>
    <row r="373" spans="16:16" x14ac:dyDescent="0.25">
      <c r="P373" s="2"/>
    </row>
    <row r="374" spans="16:16" x14ac:dyDescent="0.25">
      <c r="P374" s="2"/>
    </row>
    <row r="375" spans="16:16" x14ac:dyDescent="0.25">
      <c r="P375" s="2"/>
    </row>
    <row r="376" spans="16:16" x14ac:dyDescent="0.25">
      <c r="P376" s="2"/>
    </row>
    <row r="377" spans="16:16" x14ac:dyDescent="0.25">
      <c r="P377" s="2"/>
    </row>
    <row r="378" spans="16:16" x14ac:dyDescent="0.25">
      <c r="P378" s="2"/>
    </row>
    <row r="379" spans="16:16" x14ac:dyDescent="0.25">
      <c r="P379" s="2"/>
    </row>
    <row r="380" spans="16:16" x14ac:dyDescent="0.25">
      <c r="P380" s="2"/>
    </row>
    <row r="381" spans="16:16" x14ac:dyDescent="0.25">
      <c r="P381" s="2"/>
    </row>
    <row r="382" spans="16:16" x14ac:dyDescent="0.25">
      <c r="P382" s="2"/>
    </row>
    <row r="383" spans="16:16" x14ac:dyDescent="0.25">
      <c r="P383" s="2"/>
    </row>
    <row r="384" spans="16:16" x14ac:dyDescent="0.25">
      <c r="P384" s="2"/>
    </row>
    <row r="385" spans="16:16" x14ac:dyDescent="0.25">
      <c r="P385" s="2"/>
    </row>
    <row r="386" spans="16:16" x14ac:dyDescent="0.25">
      <c r="P386" s="2"/>
    </row>
    <row r="387" spans="16:16" x14ac:dyDescent="0.25">
      <c r="P387" s="2"/>
    </row>
    <row r="388" spans="16:16" x14ac:dyDescent="0.25">
      <c r="P388" s="2"/>
    </row>
    <row r="389" spans="16:16" x14ac:dyDescent="0.25">
      <c r="P389" s="2"/>
    </row>
    <row r="390" spans="16:16" x14ac:dyDescent="0.25">
      <c r="P390" s="2"/>
    </row>
    <row r="391" spans="16:16" x14ac:dyDescent="0.25">
      <c r="P391" s="2"/>
    </row>
    <row r="392" spans="16:16" x14ac:dyDescent="0.25">
      <c r="P392" s="2"/>
    </row>
    <row r="393" spans="16:16" x14ac:dyDescent="0.25">
      <c r="P393" s="2"/>
    </row>
    <row r="394" spans="16:16" x14ac:dyDescent="0.25">
      <c r="P394" s="2"/>
    </row>
    <row r="395" spans="16:16" x14ac:dyDescent="0.25">
      <c r="P395" s="2"/>
    </row>
    <row r="396" spans="16:16" x14ac:dyDescent="0.25">
      <c r="P396" s="2"/>
    </row>
    <row r="397" spans="16:16" x14ac:dyDescent="0.25">
      <c r="P397" s="2"/>
    </row>
    <row r="398" spans="16:16" x14ac:dyDescent="0.25">
      <c r="P398" s="2"/>
    </row>
    <row r="399" spans="16:16" x14ac:dyDescent="0.25">
      <c r="P399" s="2"/>
    </row>
    <row r="400" spans="16:16" x14ac:dyDescent="0.25">
      <c r="P400" s="2"/>
    </row>
    <row r="401" spans="16:16" x14ac:dyDescent="0.25">
      <c r="P401" s="2"/>
    </row>
    <row r="402" spans="16:16" x14ac:dyDescent="0.25">
      <c r="P402" s="2"/>
    </row>
    <row r="403" spans="16:16" x14ac:dyDescent="0.25">
      <c r="P403" s="2"/>
    </row>
    <row r="404" spans="16:16" x14ac:dyDescent="0.25">
      <c r="P404" s="2"/>
    </row>
    <row r="405" spans="16:16" x14ac:dyDescent="0.25">
      <c r="P405" s="2"/>
    </row>
    <row r="406" spans="16:16" x14ac:dyDescent="0.25">
      <c r="P406" s="2"/>
    </row>
    <row r="407" spans="16:16" x14ac:dyDescent="0.25">
      <c r="P407" s="2"/>
    </row>
    <row r="408" spans="16:16" x14ac:dyDescent="0.25">
      <c r="P408" s="2"/>
    </row>
    <row r="409" spans="16:16" x14ac:dyDescent="0.25">
      <c r="P409" s="2"/>
    </row>
    <row r="410" spans="16:16" x14ac:dyDescent="0.25">
      <c r="P410" s="2"/>
    </row>
    <row r="411" spans="16:16" x14ac:dyDescent="0.25">
      <c r="P411" s="2"/>
    </row>
    <row r="412" spans="16:16" x14ac:dyDescent="0.25">
      <c r="P412" s="2"/>
    </row>
    <row r="413" spans="16:16" x14ac:dyDescent="0.25">
      <c r="P413" s="2"/>
    </row>
    <row r="414" spans="16:16" x14ac:dyDescent="0.25">
      <c r="P414" s="2"/>
    </row>
    <row r="415" spans="16:16" x14ac:dyDescent="0.25">
      <c r="P415" s="2"/>
    </row>
    <row r="416" spans="16:16" x14ac:dyDescent="0.25">
      <c r="P416" s="2"/>
    </row>
    <row r="417" spans="16:16" x14ac:dyDescent="0.25">
      <c r="P417" s="2"/>
    </row>
    <row r="418" spans="16:16" x14ac:dyDescent="0.25">
      <c r="P418" s="2"/>
    </row>
    <row r="419" spans="16:16" x14ac:dyDescent="0.25">
      <c r="P419" s="2"/>
    </row>
    <row r="420" spans="16:16" x14ac:dyDescent="0.25">
      <c r="P420" s="2"/>
    </row>
    <row r="421" spans="16:16" x14ac:dyDescent="0.25">
      <c r="P421" s="2"/>
    </row>
    <row r="422" spans="16:16" x14ac:dyDescent="0.25">
      <c r="P422" s="2"/>
    </row>
    <row r="423" spans="16:16" x14ac:dyDescent="0.25">
      <c r="P423" s="2"/>
    </row>
    <row r="424" spans="16:16" x14ac:dyDescent="0.25">
      <c r="P424" s="2"/>
    </row>
    <row r="425" spans="16:16" x14ac:dyDescent="0.25">
      <c r="P425" s="2"/>
    </row>
    <row r="426" spans="16:16" x14ac:dyDescent="0.25">
      <c r="P426" s="2"/>
    </row>
    <row r="427" spans="16:16" x14ac:dyDescent="0.25">
      <c r="P427" s="2"/>
    </row>
    <row r="428" spans="16:16" x14ac:dyDescent="0.25">
      <c r="P428" s="2"/>
    </row>
    <row r="429" spans="16:16" x14ac:dyDescent="0.25">
      <c r="P429" s="2"/>
    </row>
    <row r="430" spans="16:16" x14ac:dyDescent="0.25">
      <c r="P430" s="2"/>
    </row>
    <row r="431" spans="16:16" x14ac:dyDescent="0.25">
      <c r="P431" s="2"/>
    </row>
    <row r="432" spans="16:16" x14ac:dyDescent="0.25">
      <c r="P432" s="2"/>
    </row>
    <row r="433" spans="16:16" x14ac:dyDescent="0.25">
      <c r="P433" s="2"/>
    </row>
    <row r="434" spans="16:16" x14ac:dyDescent="0.25">
      <c r="P434" s="2"/>
    </row>
    <row r="435" spans="16:16" x14ac:dyDescent="0.25">
      <c r="P435" s="2"/>
    </row>
    <row r="436" spans="16:16" x14ac:dyDescent="0.25">
      <c r="P436" s="2"/>
    </row>
    <row r="437" spans="16:16" x14ac:dyDescent="0.25">
      <c r="P437" s="2"/>
    </row>
    <row r="438" spans="16:16" x14ac:dyDescent="0.25">
      <c r="P438" s="2"/>
    </row>
    <row r="439" spans="16:16" x14ac:dyDescent="0.25">
      <c r="P439" s="2"/>
    </row>
    <row r="440" spans="16:16" x14ac:dyDescent="0.25">
      <c r="P440" s="2"/>
    </row>
    <row r="441" spans="16:16" x14ac:dyDescent="0.25">
      <c r="P441" s="2"/>
    </row>
    <row r="442" spans="16:16" x14ac:dyDescent="0.25">
      <c r="P442" s="2"/>
    </row>
    <row r="443" spans="16:16" x14ac:dyDescent="0.25">
      <c r="P443" s="2"/>
    </row>
    <row r="444" spans="16:16" x14ac:dyDescent="0.25">
      <c r="P444" s="2"/>
    </row>
    <row r="445" spans="16:16" x14ac:dyDescent="0.25">
      <c r="P445" s="2"/>
    </row>
    <row r="446" spans="16:16" x14ac:dyDescent="0.25">
      <c r="P446" s="2"/>
    </row>
    <row r="447" spans="16:16" x14ac:dyDescent="0.25">
      <c r="P447" s="2"/>
    </row>
    <row r="448" spans="16:16" x14ac:dyDescent="0.25">
      <c r="P448" s="2"/>
    </row>
    <row r="449" spans="16:16" x14ac:dyDescent="0.25">
      <c r="P449" s="2"/>
    </row>
    <row r="450" spans="16:16" x14ac:dyDescent="0.25">
      <c r="P450" s="2"/>
    </row>
    <row r="451" spans="16:16" x14ac:dyDescent="0.25">
      <c r="P451" s="2"/>
    </row>
    <row r="452" spans="16:16" x14ac:dyDescent="0.25">
      <c r="P452" s="2"/>
    </row>
    <row r="453" spans="16:16" x14ac:dyDescent="0.25">
      <c r="P453" s="2"/>
    </row>
    <row r="454" spans="16:16" x14ac:dyDescent="0.25">
      <c r="P454" s="2"/>
    </row>
    <row r="455" spans="16:16" x14ac:dyDescent="0.25">
      <c r="P455" s="2"/>
    </row>
    <row r="456" spans="16:16" x14ac:dyDescent="0.25">
      <c r="P456" s="2"/>
    </row>
    <row r="457" spans="16:16" x14ac:dyDescent="0.25">
      <c r="P457" s="2"/>
    </row>
    <row r="458" spans="16:16" x14ac:dyDescent="0.25">
      <c r="P458" s="2"/>
    </row>
    <row r="459" spans="16:16" x14ac:dyDescent="0.25">
      <c r="P459" s="2"/>
    </row>
    <row r="460" spans="16:16" x14ac:dyDescent="0.25">
      <c r="P460" s="2"/>
    </row>
    <row r="461" spans="16:16" x14ac:dyDescent="0.25">
      <c r="P461" s="2"/>
    </row>
    <row r="462" spans="16:16" x14ac:dyDescent="0.25">
      <c r="P462" s="2"/>
    </row>
    <row r="463" spans="16:16" x14ac:dyDescent="0.25">
      <c r="P463" s="2"/>
    </row>
    <row r="464" spans="16:16" x14ac:dyDescent="0.25">
      <c r="P464" s="2"/>
    </row>
    <row r="465" spans="16:16" x14ac:dyDescent="0.25">
      <c r="P465" s="2"/>
    </row>
    <row r="466" spans="16:16" x14ac:dyDescent="0.25">
      <c r="P466" s="2"/>
    </row>
    <row r="467" spans="16:16" x14ac:dyDescent="0.25">
      <c r="P467" s="2"/>
    </row>
    <row r="468" spans="16:16" x14ac:dyDescent="0.25">
      <c r="P468" s="2"/>
    </row>
    <row r="469" spans="16:16" x14ac:dyDescent="0.25">
      <c r="P469" s="2"/>
    </row>
    <row r="470" spans="16:16" x14ac:dyDescent="0.25">
      <c r="P470" s="2"/>
    </row>
    <row r="471" spans="16:16" x14ac:dyDescent="0.25">
      <c r="P471" s="2"/>
    </row>
    <row r="472" spans="16:16" x14ac:dyDescent="0.25">
      <c r="P472" s="2"/>
    </row>
    <row r="473" spans="16:16" x14ac:dyDescent="0.25">
      <c r="P473" s="2"/>
    </row>
    <row r="474" spans="16:16" x14ac:dyDescent="0.25">
      <c r="P474" s="2"/>
    </row>
    <row r="475" spans="16:16" x14ac:dyDescent="0.25">
      <c r="P475" s="2"/>
    </row>
    <row r="476" spans="16:16" x14ac:dyDescent="0.25">
      <c r="P476" s="2"/>
    </row>
    <row r="477" spans="16:16" x14ac:dyDescent="0.25">
      <c r="P477" s="2"/>
    </row>
    <row r="478" spans="16:16" x14ac:dyDescent="0.25">
      <c r="P478" s="2"/>
    </row>
    <row r="479" spans="16:16" x14ac:dyDescent="0.25">
      <c r="P479" s="2"/>
    </row>
    <row r="480" spans="16:16" x14ac:dyDescent="0.25">
      <c r="P480" s="2"/>
    </row>
    <row r="481" spans="16:16" x14ac:dyDescent="0.25">
      <c r="P481" s="2"/>
    </row>
    <row r="482" spans="16:16" x14ac:dyDescent="0.25">
      <c r="P482" s="2"/>
    </row>
    <row r="483" spans="16:16" x14ac:dyDescent="0.25">
      <c r="P483" s="2"/>
    </row>
    <row r="484" spans="16:16" x14ac:dyDescent="0.25">
      <c r="P484" s="2"/>
    </row>
    <row r="485" spans="16:16" x14ac:dyDescent="0.25">
      <c r="P485" s="2"/>
    </row>
    <row r="486" spans="16:16" x14ac:dyDescent="0.25">
      <c r="P486" s="2"/>
    </row>
    <row r="487" spans="16:16" x14ac:dyDescent="0.25">
      <c r="P487" s="2"/>
    </row>
    <row r="488" spans="16:16" x14ac:dyDescent="0.25">
      <c r="P488" s="2"/>
    </row>
    <row r="489" spans="16:16" x14ac:dyDescent="0.25">
      <c r="P489" s="2"/>
    </row>
    <row r="490" spans="16:16" x14ac:dyDescent="0.25">
      <c r="P490" s="2"/>
    </row>
    <row r="491" spans="16:16" x14ac:dyDescent="0.25">
      <c r="P491" s="2"/>
    </row>
    <row r="492" spans="16:16" x14ac:dyDescent="0.25">
      <c r="P492" s="2"/>
    </row>
    <row r="493" spans="16:16" x14ac:dyDescent="0.25">
      <c r="P493" s="2"/>
    </row>
    <row r="494" spans="16:16" x14ac:dyDescent="0.25">
      <c r="P494" s="2"/>
    </row>
    <row r="495" spans="16:16" x14ac:dyDescent="0.25">
      <c r="P495" s="2"/>
    </row>
    <row r="496" spans="16:16" x14ac:dyDescent="0.25">
      <c r="P496" s="2"/>
    </row>
    <row r="497" spans="16:16" x14ac:dyDescent="0.25">
      <c r="P497" s="2"/>
    </row>
    <row r="498" spans="16:16" x14ac:dyDescent="0.25">
      <c r="P498" s="2"/>
    </row>
    <row r="499" spans="16:16" x14ac:dyDescent="0.25">
      <c r="P499" s="2"/>
    </row>
    <row r="500" spans="16:16" x14ac:dyDescent="0.25">
      <c r="P500" s="2"/>
    </row>
    <row r="501" spans="16:16" x14ac:dyDescent="0.25">
      <c r="P501" s="2"/>
    </row>
    <row r="502" spans="16:16" x14ac:dyDescent="0.25">
      <c r="P502" s="2"/>
    </row>
    <row r="503" spans="16:16" x14ac:dyDescent="0.25">
      <c r="P503" s="2"/>
    </row>
    <row r="504" spans="16:16" x14ac:dyDescent="0.25">
      <c r="P504" s="2"/>
    </row>
    <row r="505" spans="16:16" x14ac:dyDescent="0.25">
      <c r="P505" s="2"/>
    </row>
    <row r="506" spans="16:16" x14ac:dyDescent="0.25">
      <c r="P506" s="2"/>
    </row>
    <row r="507" spans="16:16" x14ac:dyDescent="0.25">
      <c r="P507" s="2"/>
    </row>
    <row r="508" spans="16:16" x14ac:dyDescent="0.25">
      <c r="P508" s="2"/>
    </row>
    <row r="509" spans="16:16" x14ac:dyDescent="0.25">
      <c r="P509" s="2"/>
    </row>
    <row r="510" spans="16:16" x14ac:dyDescent="0.25">
      <c r="P510" s="2"/>
    </row>
    <row r="511" spans="16:16" x14ac:dyDescent="0.25">
      <c r="P511" s="2"/>
    </row>
    <row r="512" spans="16:16" x14ac:dyDescent="0.25">
      <c r="P512" s="2"/>
    </row>
    <row r="513" spans="16:16" x14ac:dyDescent="0.25">
      <c r="P513" s="2"/>
    </row>
    <row r="514" spans="16:16" x14ac:dyDescent="0.25">
      <c r="P514" s="2"/>
    </row>
    <row r="515" spans="16:16" x14ac:dyDescent="0.25">
      <c r="P515" s="2"/>
    </row>
    <row r="516" spans="16:16" x14ac:dyDescent="0.25">
      <c r="P516" s="2"/>
    </row>
    <row r="517" spans="16:16" x14ac:dyDescent="0.25">
      <c r="P517" s="2"/>
    </row>
    <row r="518" spans="16:16" x14ac:dyDescent="0.25">
      <c r="P518" s="2"/>
    </row>
    <row r="519" spans="16:16" x14ac:dyDescent="0.25">
      <c r="P519" s="2"/>
    </row>
    <row r="520" spans="16:16" x14ac:dyDescent="0.25">
      <c r="P520" s="2"/>
    </row>
    <row r="521" spans="16:16" x14ac:dyDescent="0.25">
      <c r="P521" s="2"/>
    </row>
    <row r="522" spans="16:16" x14ac:dyDescent="0.25">
      <c r="P522" s="2"/>
    </row>
    <row r="523" spans="16:16" x14ac:dyDescent="0.25">
      <c r="P523" s="2"/>
    </row>
    <row r="524" spans="16:16" x14ac:dyDescent="0.25">
      <c r="P524" s="2"/>
    </row>
    <row r="525" spans="16:16" x14ac:dyDescent="0.25">
      <c r="P525" s="2"/>
    </row>
    <row r="526" spans="16:16" x14ac:dyDescent="0.25">
      <c r="P526" s="2"/>
    </row>
    <row r="527" spans="16:16" x14ac:dyDescent="0.25">
      <c r="P527" s="2"/>
    </row>
    <row r="528" spans="16:16" x14ac:dyDescent="0.25">
      <c r="P528" s="2"/>
    </row>
    <row r="529" spans="16:16" x14ac:dyDescent="0.25">
      <c r="P529" s="2"/>
    </row>
    <row r="530" spans="16:16" x14ac:dyDescent="0.25">
      <c r="P530" s="2"/>
    </row>
    <row r="531" spans="16:16" x14ac:dyDescent="0.25">
      <c r="P531" s="2"/>
    </row>
    <row r="532" spans="16:16" x14ac:dyDescent="0.25">
      <c r="P532" s="2"/>
    </row>
    <row r="533" spans="16:16" x14ac:dyDescent="0.25">
      <c r="P533" s="2"/>
    </row>
    <row r="534" spans="16:16" x14ac:dyDescent="0.25">
      <c r="P534" s="2"/>
    </row>
    <row r="535" spans="16:16" x14ac:dyDescent="0.25">
      <c r="P535" s="2"/>
    </row>
    <row r="536" spans="16:16" x14ac:dyDescent="0.25">
      <c r="P536" s="2"/>
    </row>
    <row r="537" spans="16:16" x14ac:dyDescent="0.25">
      <c r="P537" s="2"/>
    </row>
    <row r="538" spans="16:16" x14ac:dyDescent="0.25">
      <c r="P538" s="2"/>
    </row>
    <row r="539" spans="16:16" x14ac:dyDescent="0.25">
      <c r="P539" s="2"/>
    </row>
    <row r="540" spans="16:16" x14ac:dyDescent="0.25">
      <c r="P540" s="2"/>
    </row>
    <row r="541" spans="16:16" x14ac:dyDescent="0.25">
      <c r="P541" s="2"/>
    </row>
    <row r="542" spans="16:16" x14ac:dyDescent="0.25">
      <c r="P542" s="2"/>
    </row>
    <row r="543" spans="16:16" x14ac:dyDescent="0.25">
      <c r="P543" s="2"/>
    </row>
    <row r="544" spans="16:16" x14ac:dyDescent="0.25">
      <c r="P544" s="2"/>
    </row>
    <row r="545" spans="16:16" x14ac:dyDescent="0.25">
      <c r="P545" s="2"/>
    </row>
    <row r="546" spans="16:16" x14ac:dyDescent="0.25">
      <c r="P546" s="2"/>
    </row>
    <row r="547" spans="16:16" x14ac:dyDescent="0.25">
      <c r="P547" s="2"/>
    </row>
    <row r="548" spans="16:16" x14ac:dyDescent="0.25">
      <c r="P548" s="2"/>
    </row>
    <row r="549" spans="16:16" x14ac:dyDescent="0.25">
      <c r="P549" s="2"/>
    </row>
    <row r="550" spans="16:16" x14ac:dyDescent="0.25">
      <c r="P550" s="2"/>
    </row>
    <row r="551" spans="16:16" x14ac:dyDescent="0.25">
      <c r="P551" s="2"/>
    </row>
    <row r="552" spans="16:16" x14ac:dyDescent="0.25">
      <c r="P552" s="2"/>
    </row>
    <row r="553" spans="16:16" x14ac:dyDescent="0.25">
      <c r="P553" s="2"/>
    </row>
    <row r="554" spans="16:16" x14ac:dyDescent="0.25">
      <c r="P554" s="2"/>
    </row>
    <row r="555" spans="16:16" x14ac:dyDescent="0.25">
      <c r="P555" s="2"/>
    </row>
    <row r="556" spans="16:16" x14ac:dyDescent="0.25">
      <c r="P556" s="2"/>
    </row>
    <row r="557" spans="16:16" x14ac:dyDescent="0.25">
      <c r="P557" s="2"/>
    </row>
    <row r="558" spans="16:16" x14ac:dyDescent="0.25">
      <c r="P558" s="2"/>
    </row>
    <row r="559" spans="16:16" x14ac:dyDescent="0.25">
      <c r="P559" s="2"/>
    </row>
    <row r="560" spans="16:16" x14ac:dyDescent="0.25">
      <c r="P560" s="2"/>
    </row>
    <row r="561" spans="16:16" x14ac:dyDescent="0.25">
      <c r="P561" s="2"/>
    </row>
    <row r="562" spans="16:16" x14ac:dyDescent="0.25">
      <c r="P562" s="2"/>
    </row>
    <row r="563" spans="16:16" x14ac:dyDescent="0.25">
      <c r="P563" s="2"/>
    </row>
    <row r="564" spans="16:16" x14ac:dyDescent="0.25">
      <c r="P564" s="2"/>
    </row>
    <row r="565" spans="16:16" x14ac:dyDescent="0.25">
      <c r="P565" s="2"/>
    </row>
    <row r="566" spans="16:16" x14ac:dyDescent="0.25">
      <c r="P566" s="2"/>
    </row>
    <row r="567" spans="16:16" x14ac:dyDescent="0.25">
      <c r="P567" s="2"/>
    </row>
    <row r="568" spans="16:16" x14ac:dyDescent="0.25">
      <c r="P568" s="2"/>
    </row>
    <row r="569" spans="16:16" x14ac:dyDescent="0.25">
      <c r="P569" s="2"/>
    </row>
    <row r="570" spans="16:16" x14ac:dyDescent="0.25">
      <c r="P570" s="2"/>
    </row>
    <row r="571" spans="16:16" x14ac:dyDescent="0.25">
      <c r="P571" s="2"/>
    </row>
    <row r="572" spans="16:16" x14ac:dyDescent="0.25">
      <c r="P572" s="2"/>
    </row>
    <row r="573" spans="16:16" x14ac:dyDescent="0.25">
      <c r="P573" s="2"/>
    </row>
    <row r="574" spans="16:16" x14ac:dyDescent="0.25">
      <c r="P574" s="2"/>
    </row>
    <row r="575" spans="16:16" x14ac:dyDescent="0.25">
      <c r="P575" s="2"/>
    </row>
    <row r="576" spans="16:16" x14ac:dyDescent="0.25">
      <c r="P576" s="2"/>
    </row>
    <row r="577" spans="16:16" x14ac:dyDescent="0.25">
      <c r="P577" s="2"/>
    </row>
    <row r="578" spans="16:16" x14ac:dyDescent="0.25">
      <c r="P578" s="2"/>
    </row>
    <row r="579" spans="16:16" x14ac:dyDescent="0.25">
      <c r="P579" s="2"/>
    </row>
    <row r="580" spans="16:16" x14ac:dyDescent="0.25">
      <c r="P580" s="2"/>
    </row>
    <row r="581" spans="16:16" x14ac:dyDescent="0.25">
      <c r="P581" s="2"/>
    </row>
    <row r="582" spans="16:16" x14ac:dyDescent="0.25">
      <c r="P582" s="2"/>
    </row>
    <row r="583" spans="16:16" x14ac:dyDescent="0.25">
      <c r="P583" s="2"/>
    </row>
    <row r="584" spans="16:16" x14ac:dyDescent="0.25">
      <c r="P584" s="2"/>
    </row>
    <row r="585" spans="16:16" x14ac:dyDescent="0.25">
      <c r="P585" s="2"/>
    </row>
    <row r="586" spans="16:16" x14ac:dyDescent="0.25">
      <c r="P586" s="2"/>
    </row>
    <row r="587" spans="16:16" x14ac:dyDescent="0.25">
      <c r="P587" s="2"/>
    </row>
    <row r="588" spans="16:16" x14ac:dyDescent="0.25">
      <c r="P588" s="2"/>
    </row>
    <row r="589" spans="16:16" x14ac:dyDescent="0.25">
      <c r="P589" s="2"/>
    </row>
    <row r="590" spans="16:16" x14ac:dyDescent="0.25">
      <c r="P590" s="2"/>
    </row>
    <row r="591" spans="16:16" x14ac:dyDescent="0.25">
      <c r="P591" s="2"/>
    </row>
    <row r="592" spans="16:16" x14ac:dyDescent="0.25">
      <c r="P592" s="2"/>
    </row>
    <row r="593" spans="16:16" x14ac:dyDescent="0.25">
      <c r="P593" s="2"/>
    </row>
    <row r="594" spans="16:16" x14ac:dyDescent="0.25">
      <c r="P594" s="2"/>
    </row>
    <row r="595" spans="16:16" x14ac:dyDescent="0.25">
      <c r="P595" s="2"/>
    </row>
    <row r="596" spans="16:16" x14ac:dyDescent="0.25">
      <c r="P596" s="2"/>
    </row>
    <row r="597" spans="16:16" x14ac:dyDescent="0.25">
      <c r="P597" s="2"/>
    </row>
    <row r="598" spans="16:16" x14ac:dyDescent="0.25">
      <c r="P598" s="2"/>
    </row>
    <row r="599" spans="16:16" x14ac:dyDescent="0.25">
      <c r="P599" s="2"/>
    </row>
    <row r="600" spans="16:16" x14ac:dyDescent="0.25">
      <c r="P600" s="2"/>
    </row>
    <row r="601" spans="16:16" x14ac:dyDescent="0.25">
      <c r="P601" s="2"/>
    </row>
    <row r="602" spans="16:16" x14ac:dyDescent="0.25">
      <c r="P602" s="2"/>
    </row>
    <row r="603" spans="16:16" x14ac:dyDescent="0.25">
      <c r="P603" s="2"/>
    </row>
    <row r="604" spans="16:16" x14ac:dyDescent="0.25">
      <c r="P604" s="2"/>
    </row>
    <row r="605" spans="16:16" x14ac:dyDescent="0.25">
      <c r="P605" s="2"/>
    </row>
    <row r="606" spans="16:16" x14ac:dyDescent="0.25">
      <c r="P606" s="2"/>
    </row>
    <row r="607" spans="16:16" x14ac:dyDescent="0.25">
      <c r="P607" s="2"/>
    </row>
    <row r="608" spans="16:16" x14ac:dyDescent="0.25">
      <c r="P608" s="2"/>
    </row>
    <row r="609" spans="16:16" x14ac:dyDescent="0.25">
      <c r="P609" s="2"/>
    </row>
    <row r="610" spans="16:16" x14ac:dyDescent="0.25">
      <c r="P610" s="2"/>
    </row>
    <row r="611" spans="16:16" x14ac:dyDescent="0.25">
      <c r="P611" s="2"/>
    </row>
    <row r="612" spans="16:16" x14ac:dyDescent="0.25">
      <c r="P612" s="2"/>
    </row>
    <row r="613" spans="16:16" x14ac:dyDescent="0.25">
      <c r="P613" s="2"/>
    </row>
    <row r="614" spans="16:16" x14ac:dyDescent="0.25">
      <c r="P614" s="2"/>
    </row>
    <row r="615" spans="16:16" x14ac:dyDescent="0.25">
      <c r="P615" s="2"/>
    </row>
    <row r="616" spans="16:16" x14ac:dyDescent="0.25">
      <c r="P616" s="2"/>
    </row>
    <row r="617" spans="16:16" x14ac:dyDescent="0.25">
      <c r="P617" s="2"/>
    </row>
    <row r="618" spans="16:16" x14ac:dyDescent="0.25">
      <c r="P618" s="2"/>
    </row>
    <row r="619" spans="16:16" x14ac:dyDescent="0.25">
      <c r="P619" s="2"/>
    </row>
    <row r="620" spans="16:16" x14ac:dyDescent="0.25">
      <c r="P620" s="2"/>
    </row>
    <row r="621" spans="16:16" x14ac:dyDescent="0.25">
      <c r="P621" s="2"/>
    </row>
    <row r="622" spans="16:16" x14ac:dyDescent="0.25">
      <c r="P622" s="2"/>
    </row>
    <row r="623" spans="16:16" x14ac:dyDescent="0.25">
      <c r="P623" s="2"/>
    </row>
    <row r="624" spans="16:16" x14ac:dyDescent="0.25">
      <c r="P624" s="2"/>
    </row>
    <row r="625" spans="16:16" x14ac:dyDescent="0.25">
      <c r="P625" s="2"/>
    </row>
    <row r="626" spans="16:16" x14ac:dyDescent="0.25">
      <c r="P626" s="2"/>
    </row>
    <row r="627" spans="16:16" x14ac:dyDescent="0.25">
      <c r="P627" s="2"/>
    </row>
    <row r="628" spans="16:16" x14ac:dyDescent="0.25">
      <c r="P628" s="2"/>
    </row>
    <row r="629" spans="16:16" x14ac:dyDescent="0.25">
      <c r="P629" s="2"/>
    </row>
    <row r="630" spans="16:16" x14ac:dyDescent="0.25">
      <c r="P630" s="2"/>
    </row>
    <row r="631" spans="16:16" x14ac:dyDescent="0.25">
      <c r="P631" s="2"/>
    </row>
    <row r="632" spans="16:16" x14ac:dyDescent="0.25">
      <c r="P632" s="2"/>
    </row>
    <row r="633" spans="16:16" x14ac:dyDescent="0.25">
      <c r="P633" s="2"/>
    </row>
    <row r="634" spans="16:16" x14ac:dyDescent="0.25">
      <c r="P634" s="2"/>
    </row>
    <row r="635" spans="16:16" x14ac:dyDescent="0.25">
      <c r="P635" s="2"/>
    </row>
    <row r="636" spans="16:16" x14ac:dyDescent="0.25">
      <c r="P636" s="2"/>
    </row>
    <row r="637" spans="16:16" x14ac:dyDescent="0.25">
      <c r="P637" s="2"/>
    </row>
    <row r="638" spans="16:16" x14ac:dyDescent="0.25">
      <c r="P638" s="2"/>
    </row>
    <row r="639" spans="16:16" x14ac:dyDescent="0.25">
      <c r="P639" s="2"/>
    </row>
    <row r="640" spans="16:16" x14ac:dyDescent="0.25">
      <c r="P640" s="2"/>
    </row>
    <row r="641" spans="16:16" x14ac:dyDescent="0.25">
      <c r="P641" s="2"/>
    </row>
    <row r="642" spans="16:16" x14ac:dyDescent="0.25">
      <c r="P642" s="2"/>
    </row>
    <row r="643" spans="16:16" x14ac:dyDescent="0.25">
      <c r="P643" s="2"/>
    </row>
    <row r="644" spans="16:16" x14ac:dyDescent="0.25">
      <c r="P644" s="2"/>
    </row>
    <row r="645" spans="16:16" x14ac:dyDescent="0.25">
      <c r="P645" s="2"/>
    </row>
    <row r="646" spans="16:16" x14ac:dyDescent="0.25">
      <c r="P646" s="2"/>
    </row>
    <row r="647" spans="16:16" x14ac:dyDescent="0.25">
      <c r="P647" s="2"/>
    </row>
    <row r="648" spans="16:16" x14ac:dyDescent="0.25">
      <c r="P648" s="2"/>
    </row>
    <row r="649" spans="16:16" x14ac:dyDescent="0.25">
      <c r="P649" s="2"/>
    </row>
    <row r="650" spans="16:16" x14ac:dyDescent="0.25">
      <c r="P650" s="2"/>
    </row>
    <row r="651" spans="16:16" x14ac:dyDescent="0.25">
      <c r="P651" s="2"/>
    </row>
    <row r="652" spans="16:16" x14ac:dyDescent="0.25">
      <c r="P652" s="2"/>
    </row>
    <row r="653" spans="16:16" x14ac:dyDescent="0.25">
      <c r="P653" s="2"/>
    </row>
    <row r="654" spans="16:16" x14ac:dyDescent="0.25">
      <c r="P654" s="2"/>
    </row>
    <row r="655" spans="16:16" x14ac:dyDescent="0.25">
      <c r="P655" s="2"/>
    </row>
    <row r="656" spans="16:16" x14ac:dyDescent="0.25">
      <c r="P656" s="2"/>
    </row>
    <row r="657" spans="16:16" x14ac:dyDescent="0.25">
      <c r="P657" s="2"/>
    </row>
    <row r="658" spans="16:16" x14ac:dyDescent="0.25">
      <c r="P658" s="2"/>
    </row>
    <row r="659" spans="16:16" x14ac:dyDescent="0.25">
      <c r="P659" s="2"/>
    </row>
    <row r="660" spans="16:16" x14ac:dyDescent="0.25">
      <c r="P660" s="2"/>
    </row>
    <row r="661" spans="16:16" x14ac:dyDescent="0.25">
      <c r="P661" s="2"/>
    </row>
    <row r="662" spans="16:16" x14ac:dyDescent="0.25">
      <c r="P662" s="2"/>
    </row>
    <row r="663" spans="16:16" x14ac:dyDescent="0.25">
      <c r="P663" s="2"/>
    </row>
    <row r="664" spans="16:16" x14ac:dyDescent="0.25">
      <c r="P664" s="2"/>
    </row>
    <row r="665" spans="16:16" x14ac:dyDescent="0.25">
      <c r="P665" s="2"/>
    </row>
    <row r="666" spans="16:16" x14ac:dyDescent="0.25">
      <c r="P666" s="2"/>
    </row>
    <row r="667" spans="16:16" x14ac:dyDescent="0.25">
      <c r="P667" s="2"/>
    </row>
    <row r="668" spans="16:16" x14ac:dyDescent="0.25">
      <c r="P668" s="2"/>
    </row>
    <row r="669" spans="16:16" x14ac:dyDescent="0.25">
      <c r="P669" s="2"/>
    </row>
    <row r="670" spans="16:16" x14ac:dyDescent="0.25">
      <c r="P670" s="2"/>
    </row>
    <row r="671" spans="16:16" x14ac:dyDescent="0.25">
      <c r="P671" s="2"/>
    </row>
    <row r="672" spans="16:16" x14ac:dyDescent="0.25">
      <c r="P672" s="2"/>
    </row>
    <row r="673" spans="16:16" x14ac:dyDescent="0.25">
      <c r="P673" s="2"/>
    </row>
    <row r="674" spans="16:16" x14ac:dyDescent="0.25">
      <c r="P674" s="2"/>
    </row>
    <row r="675" spans="16:16" x14ac:dyDescent="0.25">
      <c r="P675" s="2"/>
    </row>
    <row r="676" spans="16:16" x14ac:dyDescent="0.25">
      <c r="P676" s="2"/>
    </row>
    <row r="677" spans="16:16" x14ac:dyDescent="0.25">
      <c r="P677" s="2"/>
    </row>
    <row r="678" spans="16:16" x14ac:dyDescent="0.25">
      <c r="P678" s="2"/>
    </row>
    <row r="679" spans="16:16" x14ac:dyDescent="0.25">
      <c r="P679" s="2"/>
    </row>
    <row r="680" spans="16:16" x14ac:dyDescent="0.25">
      <c r="P680" s="2"/>
    </row>
    <row r="681" spans="16:16" x14ac:dyDescent="0.25">
      <c r="P681" s="2"/>
    </row>
    <row r="682" spans="16:16" x14ac:dyDescent="0.25">
      <c r="P682" s="2"/>
    </row>
    <row r="683" spans="16:16" x14ac:dyDescent="0.25">
      <c r="P683" s="2"/>
    </row>
    <row r="684" spans="16:16" x14ac:dyDescent="0.25">
      <c r="P684" s="2"/>
    </row>
    <row r="685" spans="16:16" x14ac:dyDescent="0.25">
      <c r="P685" s="2"/>
    </row>
    <row r="686" spans="16:16" x14ac:dyDescent="0.25">
      <c r="P686" s="2"/>
    </row>
    <row r="687" spans="16:16" x14ac:dyDescent="0.25">
      <c r="P687" s="2"/>
    </row>
    <row r="688" spans="16:16" x14ac:dyDescent="0.25">
      <c r="P688" s="2"/>
    </row>
    <row r="689" spans="16:16" x14ac:dyDescent="0.25">
      <c r="P689" s="2"/>
    </row>
    <row r="690" spans="16:16" x14ac:dyDescent="0.25">
      <c r="P690" s="2"/>
    </row>
    <row r="691" spans="16:16" x14ac:dyDescent="0.25">
      <c r="P691" s="2"/>
    </row>
    <row r="692" spans="16:16" x14ac:dyDescent="0.25">
      <c r="P692" s="2"/>
    </row>
    <row r="693" spans="16:16" x14ac:dyDescent="0.25">
      <c r="P693" s="2"/>
    </row>
    <row r="694" spans="16:16" x14ac:dyDescent="0.25">
      <c r="P694" s="2"/>
    </row>
    <row r="695" spans="16:16" x14ac:dyDescent="0.25">
      <c r="P695" s="2"/>
    </row>
    <row r="696" spans="16:16" x14ac:dyDescent="0.25">
      <c r="P696" s="2"/>
    </row>
    <row r="697" spans="16:16" x14ac:dyDescent="0.25">
      <c r="P697" s="2"/>
    </row>
    <row r="698" spans="16:16" x14ac:dyDescent="0.25">
      <c r="P698" s="2"/>
    </row>
    <row r="699" spans="16:16" x14ac:dyDescent="0.25">
      <c r="P699" s="2"/>
    </row>
    <row r="700" spans="16:16" x14ac:dyDescent="0.25">
      <c r="P700" s="2"/>
    </row>
    <row r="701" spans="16:16" x14ac:dyDescent="0.25">
      <c r="P701" s="2"/>
    </row>
    <row r="702" spans="16:16" x14ac:dyDescent="0.25">
      <c r="P702" s="2"/>
    </row>
    <row r="703" spans="16:16" x14ac:dyDescent="0.25">
      <c r="P703" s="2"/>
    </row>
    <row r="704" spans="16:16" x14ac:dyDescent="0.25">
      <c r="P704" s="2"/>
    </row>
    <row r="705" spans="16:16" x14ac:dyDescent="0.25">
      <c r="P705" s="2"/>
    </row>
    <row r="706" spans="16:16" x14ac:dyDescent="0.25">
      <c r="P706" s="2"/>
    </row>
    <row r="707" spans="16:16" x14ac:dyDescent="0.25">
      <c r="P707" s="2"/>
    </row>
    <row r="708" spans="16:16" x14ac:dyDescent="0.25">
      <c r="P708" s="2"/>
    </row>
    <row r="709" spans="16:16" x14ac:dyDescent="0.25">
      <c r="P709" s="2"/>
    </row>
    <row r="710" spans="16:16" x14ac:dyDescent="0.25">
      <c r="P710" s="2"/>
    </row>
    <row r="711" spans="16:16" x14ac:dyDescent="0.25">
      <c r="P711" s="2"/>
    </row>
    <row r="712" spans="16:16" x14ac:dyDescent="0.25">
      <c r="P712" s="2"/>
    </row>
    <row r="713" spans="16:16" x14ac:dyDescent="0.25">
      <c r="P713" s="2"/>
    </row>
    <row r="714" spans="16:16" x14ac:dyDescent="0.25">
      <c r="P714" s="2"/>
    </row>
    <row r="715" spans="16:16" x14ac:dyDescent="0.25">
      <c r="P715" s="2"/>
    </row>
    <row r="716" spans="16:16" x14ac:dyDescent="0.25">
      <c r="P716" s="2"/>
    </row>
    <row r="717" spans="16:16" x14ac:dyDescent="0.25">
      <c r="P717" s="2"/>
    </row>
    <row r="718" spans="16:16" x14ac:dyDescent="0.25">
      <c r="P718" s="2"/>
    </row>
    <row r="719" spans="16:16" x14ac:dyDescent="0.25">
      <c r="P719" s="2"/>
    </row>
    <row r="720" spans="16:16" x14ac:dyDescent="0.25">
      <c r="P720" s="2"/>
    </row>
    <row r="721" spans="16:16" x14ac:dyDescent="0.25">
      <c r="P721" s="2"/>
    </row>
    <row r="722" spans="16:16" x14ac:dyDescent="0.25">
      <c r="P722" s="2"/>
    </row>
    <row r="723" spans="16:16" x14ac:dyDescent="0.25">
      <c r="P723" s="2"/>
    </row>
    <row r="724" spans="16:16" x14ac:dyDescent="0.25">
      <c r="P724" s="2"/>
    </row>
    <row r="725" spans="16:16" x14ac:dyDescent="0.25">
      <c r="P725" s="2"/>
    </row>
    <row r="726" spans="16:16" x14ac:dyDescent="0.25">
      <c r="P726" s="2"/>
    </row>
    <row r="727" spans="16:16" x14ac:dyDescent="0.25">
      <c r="P727" s="2"/>
    </row>
    <row r="728" spans="16:16" x14ac:dyDescent="0.25">
      <c r="P728" s="2"/>
    </row>
    <row r="729" spans="16:16" x14ac:dyDescent="0.25">
      <c r="P729" s="2"/>
    </row>
    <row r="730" spans="16:16" x14ac:dyDescent="0.25">
      <c r="P730" s="2"/>
    </row>
    <row r="731" spans="16:16" x14ac:dyDescent="0.25">
      <c r="P731" s="2"/>
    </row>
    <row r="732" spans="16:16" x14ac:dyDescent="0.25">
      <c r="P732" s="2"/>
    </row>
    <row r="733" spans="16:16" x14ac:dyDescent="0.25">
      <c r="P733" s="2"/>
    </row>
    <row r="734" spans="16:16" x14ac:dyDescent="0.25">
      <c r="P734" s="2"/>
    </row>
    <row r="735" spans="16:16" x14ac:dyDescent="0.25">
      <c r="P735" s="2"/>
    </row>
    <row r="736" spans="16:16" x14ac:dyDescent="0.25">
      <c r="P736" s="2"/>
    </row>
    <row r="737" spans="16:16" x14ac:dyDescent="0.25">
      <c r="P737" s="2"/>
    </row>
    <row r="738" spans="16:16" x14ac:dyDescent="0.25">
      <c r="P738" s="2"/>
    </row>
    <row r="739" spans="16:16" x14ac:dyDescent="0.25">
      <c r="P739" s="2"/>
    </row>
    <row r="740" spans="16:16" x14ac:dyDescent="0.25">
      <c r="P740" s="2"/>
    </row>
    <row r="741" spans="16:16" x14ac:dyDescent="0.25">
      <c r="P741" s="2"/>
    </row>
    <row r="742" spans="16:16" x14ac:dyDescent="0.25">
      <c r="P742" s="2"/>
    </row>
    <row r="743" spans="16:16" x14ac:dyDescent="0.25">
      <c r="P743" s="2"/>
    </row>
    <row r="744" spans="16:16" x14ac:dyDescent="0.25">
      <c r="P744" s="2"/>
    </row>
    <row r="745" spans="16:16" x14ac:dyDescent="0.25">
      <c r="P745" s="2"/>
    </row>
    <row r="746" spans="16:16" x14ac:dyDescent="0.25">
      <c r="P746" s="2"/>
    </row>
    <row r="747" spans="16:16" x14ac:dyDescent="0.25">
      <c r="P747" s="2"/>
    </row>
    <row r="748" spans="16:16" x14ac:dyDescent="0.25">
      <c r="P748" s="2"/>
    </row>
    <row r="749" spans="16:16" x14ac:dyDescent="0.25">
      <c r="P749" s="2"/>
    </row>
    <row r="750" spans="16:16" x14ac:dyDescent="0.25">
      <c r="P750" s="2"/>
    </row>
    <row r="751" spans="16:16" x14ac:dyDescent="0.25">
      <c r="P751" s="2"/>
    </row>
    <row r="752" spans="16:16" x14ac:dyDescent="0.25">
      <c r="P752" s="2"/>
    </row>
    <row r="753" spans="16:16" x14ac:dyDescent="0.25">
      <c r="P753" s="2"/>
    </row>
    <row r="754" spans="16:16" x14ac:dyDescent="0.25">
      <c r="P754" s="2"/>
    </row>
    <row r="755" spans="16:16" x14ac:dyDescent="0.25">
      <c r="P755" s="2"/>
    </row>
    <row r="756" spans="16:16" x14ac:dyDescent="0.25">
      <c r="P756" s="2"/>
    </row>
    <row r="757" spans="16:16" x14ac:dyDescent="0.25">
      <c r="P757" s="2"/>
    </row>
    <row r="758" spans="16:16" x14ac:dyDescent="0.25">
      <c r="P758" s="2"/>
    </row>
    <row r="759" spans="16:16" x14ac:dyDescent="0.25">
      <c r="P759" s="2"/>
    </row>
    <row r="760" spans="16:16" x14ac:dyDescent="0.25">
      <c r="P760" s="2"/>
    </row>
    <row r="761" spans="16:16" x14ac:dyDescent="0.25">
      <c r="P761" s="2"/>
    </row>
    <row r="762" spans="16:16" x14ac:dyDescent="0.25">
      <c r="P762" s="2"/>
    </row>
    <row r="763" spans="16:16" x14ac:dyDescent="0.25">
      <c r="P763" s="2"/>
    </row>
    <row r="764" spans="16:16" x14ac:dyDescent="0.25">
      <c r="P764" s="2"/>
    </row>
    <row r="765" spans="16:16" x14ac:dyDescent="0.25">
      <c r="P765" s="2"/>
    </row>
    <row r="766" spans="16:16" x14ac:dyDescent="0.25">
      <c r="P766" s="2"/>
    </row>
    <row r="767" spans="16:16" x14ac:dyDescent="0.25">
      <c r="P767" s="2"/>
    </row>
    <row r="768" spans="16:16" x14ac:dyDescent="0.25">
      <c r="P768" s="2"/>
    </row>
    <row r="769" spans="16:16" x14ac:dyDescent="0.25">
      <c r="P769" s="2"/>
    </row>
    <row r="770" spans="16:16" x14ac:dyDescent="0.25">
      <c r="P770" s="2"/>
    </row>
    <row r="771" spans="16:16" x14ac:dyDescent="0.25">
      <c r="P771" s="2"/>
    </row>
    <row r="772" spans="16:16" x14ac:dyDescent="0.25">
      <c r="P772" s="2"/>
    </row>
    <row r="773" spans="16:16" x14ac:dyDescent="0.25">
      <c r="P773" s="2"/>
    </row>
    <row r="774" spans="16:16" x14ac:dyDescent="0.25">
      <c r="P774" s="2"/>
    </row>
    <row r="775" spans="16:16" x14ac:dyDescent="0.25">
      <c r="P775" s="2"/>
    </row>
    <row r="776" spans="16:16" x14ac:dyDescent="0.25">
      <c r="P776" s="2"/>
    </row>
    <row r="777" spans="16:16" x14ac:dyDescent="0.25">
      <c r="P777" s="2"/>
    </row>
    <row r="778" spans="16:16" x14ac:dyDescent="0.25">
      <c r="P778" s="2"/>
    </row>
    <row r="779" spans="16:16" x14ac:dyDescent="0.25">
      <c r="P779" s="2"/>
    </row>
    <row r="780" spans="16:16" x14ac:dyDescent="0.25">
      <c r="P780" s="2"/>
    </row>
    <row r="781" spans="16:16" x14ac:dyDescent="0.25">
      <c r="P781" s="2"/>
    </row>
    <row r="782" spans="16:16" x14ac:dyDescent="0.25">
      <c r="P782" s="2"/>
    </row>
    <row r="783" spans="16:16" x14ac:dyDescent="0.25">
      <c r="P783" s="2"/>
    </row>
    <row r="784" spans="16:16" x14ac:dyDescent="0.25">
      <c r="P784" s="2"/>
    </row>
    <row r="785" spans="16:16" x14ac:dyDescent="0.25">
      <c r="P785" s="2"/>
    </row>
    <row r="786" spans="16:16" x14ac:dyDescent="0.25">
      <c r="P786" s="2"/>
    </row>
    <row r="787" spans="16:16" x14ac:dyDescent="0.25">
      <c r="P787" s="2"/>
    </row>
    <row r="788" spans="16:16" x14ac:dyDescent="0.25">
      <c r="P788" s="2"/>
    </row>
    <row r="789" spans="16:16" x14ac:dyDescent="0.25">
      <c r="P789" s="2"/>
    </row>
    <row r="790" spans="16:16" x14ac:dyDescent="0.25">
      <c r="P790" s="2"/>
    </row>
    <row r="791" spans="16:16" x14ac:dyDescent="0.25">
      <c r="P791" s="2"/>
    </row>
    <row r="792" spans="16:16" x14ac:dyDescent="0.25">
      <c r="P792" s="2"/>
    </row>
    <row r="793" spans="16:16" x14ac:dyDescent="0.25">
      <c r="P793" s="2"/>
    </row>
    <row r="794" spans="16:16" x14ac:dyDescent="0.25">
      <c r="P794" s="2"/>
    </row>
    <row r="795" spans="16:16" x14ac:dyDescent="0.25">
      <c r="P795" s="2"/>
    </row>
    <row r="796" spans="16:16" x14ac:dyDescent="0.25">
      <c r="P796" s="2"/>
    </row>
    <row r="797" spans="16:16" x14ac:dyDescent="0.25">
      <c r="P797" s="2"/>
    </row>
    <row r="798" spans="16:16" x14ac:dyDescent="0.25">
      <c r="P798" s="2"/>
    </row>
    <row r="799" spans="16:16" x14ac:dyDescent="0.25">
      <c r="P799" s="2"/>
    </row>
    <row r="800" spans="16:16" x14ac:dyDescent="0.25">
      <c r="P800" s="2"/>
    </row>
    <row r="801" spans="16:16" x14ac:dyDescent="0.25">
      <c r="P801" s="2"/>
    </row>
    <row r="802" spans="16:16" x14ac:dyDescent="0.25">
      <c r="P802" s="2"/>
    </row>
    <row r="803" spans="16:16" x14ac:dyDescent="0.25">
      <c r="P803" s="2"/>
    </row>
    <row r="804" spans="16:16" x14ac:dyDescent="0.25">
      <c r="P804" s="2"/>
    </row>
    <row r="805" spans="16:16" x14ac:dyDescent="0.25">
      <c r="P805" s="2"/>
    </row>
    <row r="806" spans="16:16" x14ac:dyDescent="0.25">
      <c r="P806" s="2"/>
    </row>
    <row r="807" spans="16:16" x14ac:dyDescent="0.25">
      <c r="P807" s="2"/>
    </row>
    <row r="808" spans="16:16" x14ac:dyDescent="0.25">
      <c r="P808" s="2"/>
    </row>
    <row r="809" spans="16:16" x14ac:dyDescent="0.25">
      <c r="P809" s="2"/>
    </row>
    <row r="810" spans="16:16" x14ac:dyDescent="0.25">
      <c r="P810" s="2"/>
    </row>
    <row r="811" spans="16:16" x14ac:dyDescent="0.25">
      <c r="P811" s="2"/>
    </row>
    <row r="812" spans="16:16" x14ac:dyDescent="0.25">
      <c r="P812" s="2"/>
    </row>
    <row r="813" spans="16:16" x14ac:dyDescent="0.25">
      <c r="P813" s="2"/>
    </row>
    <row r="814" spans="16:16" x14ac:dyDescent="0.25">
      <c r="P814" s="2"/>
    </row>
    <row r="815" spans="16:16" x14ac:dyDescent="0.25">
      <c r="P815" s="2"/>
    </row>
    <row r="816" spans="16:16" x14ac:dyDescent="0.25">
      <c r="P816" s="2"/>
    </row>
    <row r="817" spans="16:16" x14ac:dyDescent="0.25">
      <c r="P817" s="2"/>
    </row>
    <row r="818" spans="16:16" x14ac:dyDescent="0.25">
      <c r="P818" s="2"/>
    </row>
    <row r="819" spans="16:16" x14ac:dyDescent="0.25">
      <c r="P819" s="2"/>
    </row>
    <row r="820" spans="16:16" x14ac:dyDescent="0.25">
      <c r="P820" s="2"/>
    </row>
    <row r="821" spans="16:16" x14ac:dyDescent="0.25">
      <c r="P821" s="2"/>
    </row>
    <row r="822" spans="16:16" x14ac:dyDescent="0.25">
      <c r="P822" s="2"/>
    </row>
    <row r="823" spans="16:16" x14ac:dyDescent="0.25">
      <c r="P823" s="2"/>
    </row>
    <row r="824" spans="16:16" x14ac:dyDescent="0.25">
      <c r="P824" s="2"/>
    </row>
    <row r="825" spans="16:16" x14ac:dyDescent="0.25">
      <c r="P825" s="2"/>
    </row>
    <row r="826" spans="16:16" x14ac:dyDescent="0.25">
      <c r="P826" s="2"/>
    </row>
    <row r="827" spans="16:16" x14ac:dyDescent="0.25">
      <c r="P827" s="2"/>
    </row>
    <row r="828" spans="16:16" x14ac:dyDescent="0.25">
      <c r="P828" s="2"/>
    </row>
    <row r="829" spans="16:16" x14ac:dyDescent="0.25">
      <c r="P829" s="2"/>
    </row>
    <row r="830" spans="16:16" x14ac:dyDescent="0.25">
      <c r="P830" s="2"/>
    </row>
    <row r="831" spans="16:16" x14ac:dyDescent="0.25">
      <c r="P831" s="2"/>
    </row>
    <row r="832" spans="16:16" x14ac:dyDescent="0.25">
      <c r="P832" s="2"/>
    </row>
    <row r="833" spans="16:16" x14ac:dyDescent="0.25">
      <c r="P833" s="2"/>
    </row>
    <row r="834" spans="16:16" x14ac:dyDescent="0.25">
      <c r="P834" s="2"/>
    </row>
    <row r="835" spans="16:16" x14ac:dyDescent="0.25">
      <c r="P835" s="2"/>
    </row>
    <row r="836" spans="16:16" x14ac:dyDescent="0.25">
      <c r="P836" s="2"/>
    </row>
    <row r="837" spans="16:16" x14ac:dyDescent="0.25">
      <c r="P837" s="2"/>
    </row>
    <row r="838" spans="16:16" x14ac:dyDescent="0.25">
      <c r="P838" s="2"/>
    </row>
    <row r="839" spans="16:16" x14ac:dyDescent="0.25">
      <c r="P839" s="2"/>
    </row>
    <row r="840" spans="16:16" x14ac:dyDescent="0.25">
      <c r="P840" s="2"/>
    </row>
    <row r="841" spans="16:16" x14ac:dyDescent="0.25">
      <c r="P841" s="2"/>
    </row>
    <row r="842" spans="16:16" x14ac:dyDescent="0.25">
      <c r="P842" s="2"/>
    </row>
    <row r="843" spans="16:16" x14ac:dyDescent="0.25">
      <c r="P843" s="2"/>
    </row>
    <row r="844" spans="16:16" x14ac:dyDescent="0.25">
      <c r="P844" s="2"/>
    </row>
    <row r="845" spans="16:16" x14ac:dyDescent="0.25">
      <c r="P845" s="2"/>
    </row>
    <row r="846" spans="16:16" x14ac:dyDescent="0.25">
      <c r="P846" s="2"/>
    </row>
    <row r="847" spans="16:16" x14ac:dyDescent="0.25">
      <c r="P847" s="2"/>
    </row>
    <row r="848" spans="16:16" x14ac:dyDescent="0.25">
      <c r="P848" s="2"/>
    </row>
    <row r="849" spans="16:16" x14ac:dyDescent="0.25">
      <c r="P849" s="2"/>
    </row>
    <row r="850" spans="16:16" x14ac:dyDescent="0.25">
      <c r="P850" s="2"/>
    </row>
    <row r="851" spans="16:16" x14ac:dyDescent="0.25">
      <c r="P851" s="2"/>
    </row>
    <row r="852" spans="16:16" x14ac:dyDescent="0.25">
      <c r="P852" s="2"/>
    </row>
    <row r="853" spans="16:16" x14ac:dyDescent="0.25">
      <c r="P853" s="2"/>
    </row>
    <row r="854" spans="16:16" x14ac:dyDescent="0.25">
      <c r="P854" s="2"/>
    </row>
    <row r="855" spans="16:16" x14ac:dyDescent="0.25">
      <c r="P855" s="2"/>
    </row>
    <row r="856" spans="16:16" x14ac:dyDescent="0.25">
      <c r="P856" s="2"/>
    </row>
    <row r="857" spans="16:16" x14ac:dyDescent="0.25">
      <c r="P857" s="2"/>
    </row>
    <row r="858" spans="16:16" x14ac:dyDescent="0.25">
      <c r="P858" s="2"/>
    </row>
    <row r="859" spans="16:16" x14ac:dyDescent="0.25">
      <c r="P859" s="2"/>
    </row>
    <row r="860" spans="16:16" x14ac:dyDescent="0.25">
      <c r="P860" s="2"/>
    </row>
    <row r="861" spans="16:16" x14ac:dyDescent="0.25">
      <c r="P861" s="2"/>
    </row>
    <row r="862" spans="16:16" x14ac:dyDescent="0.25">
      <c r="P862" s="2"/>
    </row>
    <row r="863" spans="16:16" x14ac:dyDescent="0.25">
      <c r="P863" s="2"/>
    </row>
    <row r="864" spans="16:16" x14ac:dyDescent="0.25">
      <c r="P864" s="2"/>
    </row>
    <row r="865" spans="16:16" x14ac:dyDescent="0.25">
      <c r="P865" s="2"/>
    </row>
    <row r="866" spans="16:16" x14ac:dyDescent="0.25">
      <c r="P866" s="2"/>
    </row>
    <row r="867" spans="16:16" x14ac:dyDescent="0.25">
      <c r="P867" s="2"/>
    </row>
    <row r="868" spans="16:16" x14ac:dyDescent="0.25">
      <c r="P868" s="2"/>
    </row>
    <row r="869" spans="16:16" x14ac:dyDescent="0.25">
      <c r="P869" s="2"/>
    </row>
    <row r="870" spans="16:16" x14ac:dyDescent="0.25">
      <c r="P870" s="2"/>
    </row>
    <row r="871" spans="16:16" x14ac:dyDescent="0.25">
      <c r="P871" s="2"/>
    </row>
    <row r="872" spans="16:16" x14ac:dyDescent="0.25">
      <c r="P872" s="2"/>
    </row>
    <row r="873" spans="16:16" x14ac:dyDescent="0.25">
      <c r="P873" s="2"/>
    </row>
    <row r="874" spans="16:16" x14ac:dyDescent="0.25">
      <c r="P874" s="2"/>
    </row>
    <row r="875" spans="16:16" x14ac:dyDescent="0.25">
      <c r="P875" s="2"/>
    </row>
    <row r="876" spans="16:16" x14ac:dyDescent="0.25">
      <c r="P876" s="2"/>
    </row>
    <row r="877" spans="16:16" x14ac:dyDescent="0.25">
      <c r="P877" s="2"/>
    </row>
    <row r="878" spans="16:16" x14ac:dyDescent="0.25">
      <c r="P878" s="2"/>
    </row>
    <row r="879" spans="16:16" x14ac:dyDescent="0.25">
      <c r="P879" s="2"/>
    </row>
    <row r="880" spans="16:16" x14ac:dyDescent="0.25">
      <c r="P880" s="2"/>
    </row>
    <row r="881" spans="16:16" x14ac:dyDescent="0.25">
      <c r="P881" s="2"/>
    </row>
    <row r="882" spans="16:16" x14ac:dyDescent="0.25">
      <c r="P882" s="2"/>
    </row>
    <row r="883" spans="16:16" x14ac:dyDescent="0.25">
      <c r="P883" s="2"/>
    </row>
    <row r="884" spans="16:16" x14ac:dyDescent="0.25">
      <c r="P884" s="2"/>
    </row>
    <row r="885" spans="16:16" x14ac:dyDescent="0.25">
      <c r="P885" s="2"/>
    </row>
    <row r="886" spans="16:16" x14ac:dyDescent="0.25">
      <c r="P886" s="2"/>
    </row>
    <row r="887" spans="16:16" x14ac:dyDescent="0.25">
      <c r="P887" s="2"/>
    </row>
    <row r="888" spans="16:16" x14ac:dyDescent="0.25">
      <c r="P888" s="2"/>
    </row>
    <row r="889" spans="16:16" x14ac:dyDescent="0.25">
      <c r="P889" s="2"/>
    </row>
    <row r="890" spans="16:16" x14ac:dyDescent="0.25">
      <c r="P890" s="2"/>
    </row>
    <row r="891" spans="16:16" x14ac:dyDescent="0.25">
      <c r="P891" s="2"/>
    </row>
    <row r="892" spans="16:16" x14ac:dyDescent="0.25">
      <c r="P892" s="2"/>
    </row>
    <row r="893" spans="16:16" x14ac:dyDescent="0.25">
      <c r="P893" s="2"/>
    </row>
    <row r="894" spans="16:16" x14ac:dyDescent="0.25">
      <c r="P894" s="2"/>
    </row>
    <row r="895" spans="16:16" x14ac:dyDescent="0.25">
      <c r="P895" s="2"/>
    </row>
    <row r="896" spans="16:16" x14ac:dyDescent="0.25">
      <c r="P896" s="2"/>
    </row>
    <row r="897" spans="16:16" x14ac:dyDescent="0.25">
      <c r="P897" s="2"/>
    </row>
    <row r="898" spans="16:16" x14ac:dyDescent="0.25">
      <c r="P898" s="2"/>
    </row>
    <row r="899" spans="16:16" x14ac:dyDescent="0.25">
      <c r="P899" s="2"/>
    </row>
    <row r="900" spans="16:16" x14ac:dyDescent="0.25">
      <c r="P900" s="2"/>
    </row>
    <row r="901" spans="16:16" x14ac:dyDescent="0.25">
      <c r="P901" s="2"/>
    </row>
    <row r="902" spans="16:16" x14ac:dyDescent="0.25">
      <c r="P902" s="2"/>
    </row>
    <row r="903" spans="16:16" x14ac:dyDescent="0.25">
      <c r="P903" s="2"/>
    </row>
    <row r="904" spans="16:16" x14ac:dyDescent="0.25">
      <c r="P904" s="2"/>
    </row>
    <row r="905" spans="16:16" x14ac:dyDescent="0.25">
      <c r="P905" s="2"/>
    </row>
    <row r="906" spans="16:16" x14ac:dyDescent="0.25">
      <c r="P906" s="2"/>
    </row>
    <row r="907" spans="16:16" x14ac:dyDescent="0.25">
      <c r="P907" s="2"/>
    </row>
    <row r="908" spans="16:16" x14ac:dyDescent="0.25">
      <c r="P908" s="2"/>
    </row>
    <row r="909" spans="16:16" x14ac:dyDescent="0.25">
      <c r="P909" s="2"/>
    </row>
    <row r="910" spans="16:16" x14ac:dyDescent="0.25">
      <c r="P910" s="2"/>
    </row>
    <row r="911" spans="16:16" x14ac:dyDescent="0.25">
      <c r="P911" s="2"/>
    </row>
    <row r="912" spans="16:16" x14ac:dyDescent="0.25">
      <c r="P912" s="2"/>
    </row>
    <row r="913" spans="16:16" x14ac:dyDescent="0.25">
      <c r="P913" s="2"/>
    </row>
    <row r="914" spans="16:16" x14ac:dyDescent="0.25">
      <c r="P914" s="2"/>
    </row>
    <row r="915" spans="16:16" x14ac:dyDescent="0.25">
      <c r="P915" s="2"/>
    </row>
    <row r="916" spans="16:16" x14ac:dyDescent="0.25">
      <c r="P916" s="2"/>
    </row>
    <row r="917" spans="16:16" x14ac:dyDescent="0.25">
      <c r="P917" s="2"/>
    </row>
    <row r="918" spans="16:16" x14ac:dyDescent="0.25">
      <c r="P918" s="2"/>
    </row>
    <row r="919" spans="16:16" x14ac:dyDescent="0.25">
      <c r="P919" s="2"/>
    </row>
    <row r="920" spans="16:16" x14ac:dyDescent="0.25">
      <c r="P920" s="2"/>
    </row>
    <row r="921" spans="16:16" x14ac:dyDescent="0.25">
      <c r="P921" s="2"/>
    </row>
    <row r="922" spans="16:16" x14ac:dyDescent="0.25">
      <c r="P922" s="2"/>
    </row>
    <row r="923" spans="16:16" x14ac:dyDescent="0.25">
      <c r="P923" s="2"/>
    </row>
    <row r="924" spans="16:16" x14ac:dyDescent="0.25">
      <c r="P924" s="2"/>
    </row>
    <row r="925" spans="16:16" x14ac:dyDescent="0.25">
      <c r="P925" s="2"/>
    </row>
    <row r="926" spans="16:16" x14ac:dyDescent="0.25">
      <c r="P926" s="2"/>
    </row>
    <row r="927" spans="16:16" x14ac:dyDescent="0.25">
      <c r="P927" s="2"/>
    </row>
    <row r="928" spans="16:16" x14ac:dyDescent="0.25">
      <c r="P928" s="2"/>
    </row>
    <row r="929" spans="16:16" x14ac:dyDescent="0.25">
      <c r="P929" s="2"/>
    </row>
    <row r="930" spans="16:16" x14ac:dyDescent="0.25">
      <c r="P930" s="2"/>
    </row>
    <row r="931" spans="16:16" x14ac:dyDescent="0.25">
      <c r="P931" s="2"/>
    </row>
    <row r="932" spans="16:16" x14ac:dyDescent="0.25">
      <c r="P932" s="2"/>
    </row>
    <row r="933" spans="16:16" x14ac:dyDescent="0.25">
      <c r="P933" s="2"/>
    </row>
    <row r="934" spans="16:16" x14ac:dyDescent="0.25">
      <c r="P934" s="2"/>
    </row>
    <row r="935" spans="16:16" x14ac:dyDescent="0.25">
      <c r="P935" s="2"/>
    </row>
    <row r="936" spans="16:16" x14ac:dyDescent="0.25">
      <c r="P936" s="2"/>
    </row>
    <row r="937" spans="16:16" x14ac:dyDescent="0.25">
      <c r="P937" s="2"/>
    </row>
    <row r="938" spans="16:16" x14ac:dyDescent="0.25">
      <c r="P938" s="2"/>
    </row>
    <row r="939" spans="16:16" x14ac:dyDescent="0.25">
      <c r="P939" s="2"/>
    </row>
    <row r="940" spans="16:16" x14ac:dyDescent="0.25">
      <c r="P940" s="2"/>
    </row>
    <row r="941" spans="16:16" x14ac:dyDescent="0.25">
      <c r="P941" s="2"/>
    </row>
    <row r="942" spans="16:16" x14ac:dyDescent="0.25">
      <c r="P942" s="2"/>
    </row>
    <row r="943" spans="16:16" x14ac:dyDescent="0.25">
      <c r="P943" s="2"/>
    </row>
    <row r="944" spans="16:16" x14ac:dyDescent="0.25">
      <c r="P944" s="2"/>
    </row>
    <row r="945" spans="16:16" x14ac:dyDescent="0.25">
      <c r="P945" s="2"/>
    </row>
    <row r="946" spans="16:16" x14ac:dyDescent="0.25">
      <c r="P946" s="2"/>
    </row>
    <row r="947" spans="16:16" x14ac:dyDescent="0.25">
      <c r="P947" s="2"/>
    </row>
    <row r="948" spans="16:16" x14ac:dyDescent="0.25">
      <c r="P948" s="2"/>
    </row>
    <row r="949" spans="16:16" x14ac:dyDescent="0.25">
      <c r="P949" s="2"/>
    </row>
    <row r="950" spans="16:16" x14ac:dyDescent="0.25">
      <c r="P950" s="2"/>
    </row>
    <row r="951" spans="16:16" x14ac:dyDescent="0.25">
      <c r="P951" s="2"/>
    </row>
    <row r="952" spans="16:16" x14ac:dyDescent="0.25">
      <c r="P952" s="2"/>
    </row>
    <row r="953" spans="16:16" x14ac:dyDescent="0.25">
      <c r="P953" s="2"/>
    </row>
    <row r="954" spans="16:16" x14ac:dyDescent="0.25">
      <c r="P954" s="2"/>
    </row>
    <row r="955" spans="16:16" x14ac:dyDescent="0.25">
      <c r="P955" s="2"/>
    </row>
    <row r="956" spans="16:16" x14ac:dyDescent="0.25">
      <c r="P956" s="2"/>
    </row>
    <row r="957" spans="16:16" x14ac:dyDescent="0.25">
      <c r="P957" s="2"/>
    </row>
    <row r="958" spans="16:16" x14ac:dyDescent="0.25">
      <c r="P958" s="2"/>
    </row>
    <row r="959" spans="16:16" x14ac:dyDescent="0.25">
      <c r="P959" s="2"/>
    </row>
    <row r="960" spans="16:16" x14ac:dyDescent="0.25">
      <c r="P960" s="2"/>
    </row>
    <row r="961" spans="16:16" x14ac:dyDescent="0.25">
      <c r="P961" s="2"/>
    </row>
    <row r="962" spans="16:16" x14ac:dyDescent="0.25">
      <c r="P962" s="2"/>
    </row>
    <row r="963" spans="16:16" x14ac:dyDescent="0.25">
      <c r="P963" s="2"/>
    </row>
    <row r="964" spans="16:16" x14ac:dyDescent="0.25">
      <c r="P964" s="2"/>
    </row>
    <row r="965" spans="16:16" x14ac:dyDescent="0.25">
      <c r="P965" s="2"/>
    </row>
    <row r="966" spans="16:16" x14ac:dyDescent="0.25">
      <c r="P966" s="2"/>
    </row>
    <row r="967" spans="16:16" x14ac:dyDescent="0.25">
      <c r="P967" s="2"/>
    </row>
    <row r="968" spans="16:16" x14ac:dyDescent="0.25">
      <c r="P968" s="2"/>
    </row>
    <row r="969" spans="16:16" x14ac:dyDescent="0.25">
      <c r="P969" s="2"/>
    </row>
    <row r="970" spans="16:16" x14ac:dyDescent="0.25">
      <c r="P970" s="2"/>
    </row>
    <row r="971" spans="16:16" x14ac:dyDescent="0.25">
      <c r="P971" s="2"/>
    </row>
    <row r="972" spans="16:16" x14ac:dyDescent="0.25">
      <c r="P972" s="2"/>
    </row>
    <row r="973" spans="16:16" x14ac:dyDescent="0.25">
      <c r="P973" s="2"/>
    </row>
    <row r="974" spans="16:16" x14ac:dyDescent="0.25">
      <c r="P974" s="2"/>
    </row>
    <row r="975" spans="16:16" x14ac:dyDescent="0.25">
      <c r="P975" s="2"/>
    </row>
    <row r="976" spans="16:16" x14ac:dyDescent="0.25">
      <c r="P976" s="2"/>
    </row>
    <row r="977" spans="16:16" x14ac:dyDescent="0.25">
      <c r="P977" s="2"/>
    </row>
    <row r="978" spans="16:16" x14ac:dyDescent="0.25">
      <c r="P978" s="2"/>
    </row>
    <row r="979" spans="16:16" x14ac:dyDescent="0.25">
      <c r="P979" s="2"/>
    </row>
    <row r="980" spans="16:16" x14ac:dyDescent="0.25">
      <c r="P980" s="2"/>
    </row>
    <row r="981" spans="16:16" x14ac:dyDescent="0.25">
      <c r="P981" s="2"/>
    </row>
    <row r="982" spans="16:16" x14ac:dyDescent="0.25">
      <c r="P982" s="2"/>
    </row>
    <row r="983" spans="16:16" x14ac:dyDescent="0.25">
      <c r="P983" s="2"/>
    </row>
    <row r="984" spans="16:16" x14ac:dyDescent="0.25">
      <c r="P984" s="2"/>
    </row>
    <row r="985" spans="16:16" x14ac:dyDescent="0.25">
      <c r="P985" s="2"/>
    </row>
    <row r="986" spans="16:16" x14ac:dyDescent="0.25">
      <c r="P986" s="2"/>
    </row>
    <row r="987" spans="16:16" x14ac:dyDescent="0.25">
      <c r="P987" s="2"/>
    </row>
    <row r="988" spans="16:16" x14ac:dyDescent="0.25">
      <c r="P988" s="2"/>
    </row>
    <row r="989" spans="16:16" x14ac:dyDescent="0.25">
      <c r="P989" s="2"/>
    </row>
    <row r="990" spans="16:16" x14ac:dyDescent="0.25">
      <c r="P990" s="2"/>
    </row>
    <row r="991" spans="16:16" x14ac:dyDescent="0.25">
      <c r="P991" s="2"/>
    </row>
    <row r="992" spans="16:16" x14ac:dyDescent="0.25">
      <c r="P992" s="2"/>
    </row>
    <row r="993" spans="16:16" x14ac:dyDescent="0.25">
      <c r="P993" s="2"/>
    </row>
    <row r="994" spans="16:16" x14ac:dyDescent="0.25">
      <c r="P994" s="2"/>
    </row>
    <row r="995" spans="16:16" x14ac:dyDescent="0.25">
      <c r="P995" s="2"/>
    </row>
    <row r="996" spans="16:16" x14ac:dyDescent="0.25">
      <c r="P996" s="2"/>
    </row>
    <row r="997" spans="16:16" x14ac:dyDescent="0.25">
      <c r="P997" s="2"/>
    </row>
    <row r="998" spans="16:16" x14ac:dyDescent="0.25">
      <c r="P998" s="2"/>
    </row>
    <row r="999" spans="16:16" x14ac:dyDescent="0.25">
      <c r="P999" s="2"/>
    </row>
    <row r="1000" spans="16:16" x14ac:dyDescent="0.25">
      <c r="P1000" s="2"/>
    </row>
    <row r="1001" spans="16:16" x14ac:dyDescent="0.25">
      <c r="P1001" s="2"/>
    </row>
    <row r="1002" spans="16:16" x14ac:dyDescent="0.25">
      <c r="P1002" s="2"/>
    </row>
  </sheetData>
  <mergeCells count="17">
    <mergeCell ref="B2:C2"/>
    <mergeCell ref="B3:C3"/>
    <mergeCell ref="B4:C4"/>
    <mergeCell ref="B5:C5"/>
    <mergeCell ref="E2:F2"/>
    <mergeCell ref="E3:F3"/>
    <mergeCell ref="E4:F4"/>
    <mergeCell ref="E5:F5"/>
    <mergeCell ref="O2:P5"/>
    <mergeCell ref="H2:I2"/>
    <mergeCell ref="H3:I3"/>
    <mergeCell ref="H4:I4"/>
    <mergeCell ref="H5:I5"/>
    <mergeCell ref="K2:L2"/>
    <mergeCell ref="K3:L3"/>
    <mergeCell ref="K4:L4"/>
    <mergeCell ref="K5:L5"/>
  </mergeCells>
  <phoneticPr fontId="3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 MANGO PRODUCTION</vt:lpstr>
      <vt:lpstr>ACHAR</vt:lpstr>
      <vt:lpstr>DRIED</vt:lpstr>
      <vt:lpstr>JUICE </vt:lpstr>
      <vt:lpstr>NFPM</vt:lpstr>
      <vt:lpstr>EXPORT</vt:lpstr>
      <vt:lpstr>DIRECT</vt:lpstr>
      <vt:lpstr>DATA BEFORE 2000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Christa</dc:creator>
  <cp:keywords/>
  <dc:description/>
  <cp:lastModifiedBy>Delane Landman</cp:lastModifiedBy>
  <cp:revision/>
  <dcterms:created xsi:type="dcterms:W3CDTF">2010-09-28T09:48:04Z</dcterms:created>
  <dcterms:modified xsi:type="dcterms:W3CDTF">2026-09-16T06:16:39Z</dcterms:modified>
  <cp:category/>
  <cp:contentStatus/>
</cp:coreProperties>
</file>